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a\Dropbox\Tippbrüder\Statistik\"/>
    </mc:Choice>
  </mc:AlternateContent>
  <xr:revisionPtr revIDLastSave="0" documentId="13_ncr:1_{228E3C9B-DCE4-4980-A19B-38FE7C55BFFC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Januar" sheetId="1" r:id="rId1"/>
  </sheets>
  <definedNames>
    <definedName name="__Anonymous_Sheet_DB__1">Januar!#REF!</definedName>
    <definedName name="__xlnm._FilterDatabase" localSheetId="0">Januar!#REF!</definedName>
    <definedName name="__xlnm._FilterDatabase_1">Januar!#REF!</definedName>
    <definedName name="_xlnm._FilterDatabase" localSheetId="0" hidden="1">Januar!$A$1:$IK$42</definedName>
    <definedName name="Excel_BuiltIn__FilterDatabase" localSheetId="0">Januar!#REF!</definedName>
    <definedName name="Excel_BuiltIn__FilterDatabase_1">Januar!#REF!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42" i="1" l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P4" i="1"/>
  <c r="V3" i="1"/>
  <c r="T3" i="1" s="1"/>
  <c r="Q3" i="1"/>
  <c r="R3" i="1" s="1"/>
  <c r="P3" i="1"/>
  <c r="R4" i="1" l="1"/>
  <c r="R5" i="1" s="1"/>
  <c r="R6" i="1" s="1"/>
  <c r="S4" i="1"/>
  <c r="U4" i="1" s="1"/>
  <c r="R7" i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P5" i="1"/>
  <c r="P6" i="1" s="1"/>
  <c r="P7" i="1" s="1"/>
  <c r="S3" i="1"/>
  <c r="U3" i="1" s="1"/>
  <c r="S5" i="1"/>
  <c r="U5" i="1" s="1"/>
  <c r="S6" i="1" l="1"/>
  <c r="U6" i="1" s="1"/>
  <c r="P8" i="1"/>
  <c r="S7" i="1"/>
  <c r="U7" i="1" s="1"/>
  <c r="S8" i="1" l="1"/>
  <c r="U8" i="1" s="1"/>
  <c r="P9" i="1"/>
  <c r="P10" i="1" l="1"/>
  <c r="S9" i="1"/>
  <c r="U9" i="1" s="1"/>
  <c r="S10" i="1" l="1"/>
  <c r="U10" i="1" s="1"/>
  <c r="P11" i="1"/>
  <c r="P12" i="1" l="1"/>
  <c r="S11" i="1"/>
  <c r="U11" i="1" s="1"/>
  <c r="S12" i="1" l="1"/>
  <c r="U12" i="1" s="1"/>
  <c r="P13" i="1"/>
  <c r="P14" i="1" l="1"/>
  <c r="S13" i="1"/>
  <c r="U13" i="1" s="1"/>
  <c r="P15" i="1" l="1"/>
  <c r="S14" i="1"/>
  <c r="U14" i="1" s="1"/>
  <c r="S15" i="1" l="1"/>
  <c r="U15" i="1" s="1"/>
  <c r="P16" i="1"/>
  <c r="P17" i="1" l="1"/>
  <c r="S16" i="1"/>
  <c r="U16" i="1" s="1"/>
  <c r="S17" i="1" l="1"/>
  <c r="U17" i="1" s="1"/>
  <c r="P18" i="1"/>
  <c r="P19" i="1" l="1"/>
  <c r="S18" i="1"/>
  <c r="U18" i="1" s="1"/>
  <c r="P20" i="1" l="1"/>
  <c r="S19" i="1"/>
  <c r="U19" i="1" s="1"/>
  <c r="P21" i="1" l="1"/>
  <c r="S20" i="1"/>
  <c r="U20" i="1" s="1"/>
  <c r="P22" i="1" l="1"/>
  <c r="S21" i="1"/>
  <c r="U21" i="1" s="1"/>
  <c r="P23" i="1" l="1"/>
  <c r="S22" i="1"/>
  <c r="U22" i="1" s="1"/>
  <c r="P24" i="1" l="1"/>
  <c r="S23" i="1"/>
  <c r="U23" i="1" s="1"/>
  <c r="P25" i="1" l="1"/>
  <c r="S24" i="1"/>
  <c r="U24" i="1" s="1"/>
  <c r="P26" i="1" l="1"/>
  <c r="S25" i="1"/>
  <c r="U25" i="1" s="1"/>
  <c r="S26" i="1" l="1"/>
  <c r="U26" i="1" s="1"/>
  <c r="P27" i="1"/>
  <c r="P28" i="1" l="1"/>
  <c r="S27" i="1"/>
  <c r="U27" i="1" s="1"/>
  <c r="S28" i="1" l="1"/>
  <c r="U28" i="1" s="1"/>
  <c r="P29" i="1"/>
  <c r="P30" i="1" l="1"/>
  <c r="S29" i="1"/>
  <c r="U29" i="1" s="1"/>
  <c r="P31" i="1" l="1"/>
  <c r="S30" i="1"/>
  <c r="U30" i="1" s="1"/>
  <c r="S31" i="1" l="1"/>
  <c r="U31" i="1" s="1"/>
  <c r="P32" i="1"/>
  <c r="P33" i="1" l="1"/>
  <c r="S32" i="1"/>
  <c r="U32" i="1" s="1"/>
  <c r="S33" i="1" l="1"/>
  <c r="U33" i="1" s="1"/>
  <c r="P34" i="1"/>
  <c r="P35" i="1" l="1"/>
  <c r="S34" i="1"/>
  <c r="U34" i="1" s="1"/>
  <c r="P36" i="1" l="1"/>
  <c r="S35" i="1"/>
  <c r="U35" i="1" s="1"/>
  <c r="P37" i="1" l="1"/>
  <c r="S36" i="1"/>
  <c r="U36" i="1" s="1"/>
  <c r="P38" i="1" l="1"/>
  <c r="S37" i="1"/>
  <c r="U37" i="1" s="1"/>
  <c r="P39" i="1" l="1"/>
  <c r="S38" i="1"/>
  <c r="U38" i="1" s="1"/>
  <c r="P40" i="1" l="1"/>
  <c r="S39" i="1"/>
  <c r="U39" i="1" s="1"/>
  <c r="P41" i="1" l="1"/>
  <c r="S40" i="1"/>
  <c r="U40" i="1" s="1"/>
  <c r="P42" i="1" l="1"/>
  <c r="S42" i="1" s="1"/>
  <c r="U42" i="1" s="1"/>
  <c r="S41" i="1"/>
  <c r="U41" i="1" s="1"/>
</calcChain>
</file>

<file path=xl/sharedStrings.xml><?xml version="1.0" encoding="utf-8"?>
<sst xmlns="http://schemas.openxmlformats.org/spreadsheetml/2006/main" count="383" uniqueCount="126">
  <si>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</si>
  <si>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</si>
  <si>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</si>
  <si>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</si>
  <si>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</si>
  <si>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</si>
  <si>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</si>
  <si>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</si>
  <si>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</si>
  <si>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</si>
  <si>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</si>
  <si>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</si>
  <si>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</si>
  <si>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</si>
  <si>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</si>
  <si>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</si>
  <si>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</si>
  <si>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</si>
  <si>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</si>
  <si>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</si>
  <si>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</si>
  <si>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1</t>
  </si>
  <si>
    <t>nein</t>
  </si>
  <si>
    <t>Pregame</t>
  </si>
  <si>
    <t>0</t>
  </si>
  <si>
    <t>Live</t>
  </si>
  <si>
    <t>1 asian -1,25</t>
  </si>
  <si>
    <t>4-0</t>
  </si>
  <si>
    <t>Testspiel</t>
  </si>
  <si>
    <t>1-3</t>
  </si>
  <si>
    <t>2-1</t>
  </si>
  <si>
    <t>Chancenwucher</t>
  </si>
  <si>
    <t>2 asian -1,75</t>
  </si>
  <si>
    <t>1 asian -3,25</t>
  </si>
  <si>
    <t>1 asian -2</t>
  </si>
  <si>
    <t>1 asian -2,75</t>
  </si>
  <si>
    <t>1 asian -4</t>
  </si>
  <si>
    <t>1 asian -2,25</t>
  </si>
  <si>
    <t>1 asian -1,5</t>
  </si>
  <si>
    <t>1 asian -1,75</t>
  </si>
  <si>
    <t>3-1</t>
  </si>
  <si>
    <t>0-1</t>
  </si>
  <si>
    <t>2 asian -2</t>
  </si>
  <si>
    <t>6-0</t>
  </si>
  <si>
    <t>asian</t>
  </si>
  <si>
    <t>3-0</t>
  </si>
  <si>
    <t>1-1</t>
  </si>
  <si>
    <t>3-4</t>
  </si>
  <si>
    <t>3-3</t>
  </si>
  <si>
    <t>lächerlich</t>
  </si>
  <si>
    <t>5-1</t>
  </si>
  <si>
    <t>1 asian -3</t>
  </si>
  <si>
    <t>0-3</t>
  </si>
  <si>
    <t>1bet</t>
  </si>
  <si>
    <t>1 asian -4,25</t>
  </si>
  <si>
    <t>rabona</t>
  </si>
  <si>
    <t>6-2</t>
  </si>
  <si>
    <t>9-0</t>
  </si>
  <si>
    <t>Leverkusen - Oberhausen</t>
  </si>
  <si>
    <t>2-0</t>
  </si>
  <si>
    <t>Bielefeld - Lippstadt</t>
  </si>
  <si>
    <t>1 asian -5,25</t>
  </si>
  <si>
    <t>Lausanne - Breitenrain</t>
  </si>
  <si>
    <t>KuPS - Palloilijat</t>
  </si>
  <si>
    <t>1 asian -11</t>
  </si>
  <si>
    <t>Hartberg - Tillmitisch</t>
  </si>
  <si>
    <t>5-0</t>
  </si>
  <si>
    <t>Lausanne - Nyonnais</t>
  </si>
  <si>
    <t>Austria Klagenfurt - Grosuplje</t>
  </si>
  <si>
    <t>1 asian -2,5</t>
  </si>
  <si>
    <t>Tamworth - Tottenham</t>
  </si>
  <si>
    <t>Fussball</t>
  </si>
  <si>
    <t>0-3 n.V.</t>
  </si>
  <si>
    <t>Ipswich - Bristol Rovers</t>
  </si>
  <si>
    <t>Newcastle - Bromley</t>
  </si>
  <si>
    <t>Buffalo Bills - Broncos
Neapel - Verona</t>
  </si>
  <si>
    <t>NFL</t>
  </si>
  <si>
    <t>1 asian -3,5
1</t>
  </si>
  <si>
    <t>31-7
2-0</t>
  </si>
  <si>
    <t>Budejovice - Sobeslav</t>
  </si>
  <si>
    <t>Leobendorf - Schwechat</t>
  </si>
  <si>
    <t>Graz II - Weiz</t>
  </si>
  <si>
    <t>1 asian +0,25</t>
  </si>
  <si>
    <t>Wiener SC - First Vienna</t>
  </si>
  <si>
    <t>KSV 1919 - Gloggnitz</t>
  </si>
  <si>
    <t>Traiskirchen - Admira II</t>
  </si>
  <si>
    <t>JBK - Jaro</t>
  </si>
  <si>
    <t>Treibach - Donau Klagenfurt</t>
  </si>
  <si>
    <t>Union Linz - Ried II</t>
  </si>
  <si>
    <t>4-5</t>
  </si>
  <si>
    <t>St. Anna - Lafnitz</t>
  </si>
  <si>
    <t>Getafe - Barcelona
Chiefs - Texans</t>
  </si>
  <si>
    <t>2
1 asian -3,5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</si>
  <si>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23-14</t>
    </r>
  </si>
  <si>
    <t>Chiefs - Texans</t>
  </si>
  <si>
    <t>Konfigurator</t>
  </si>
  <si>
    <t>Ipswich - Man. City 
Inter - Empoli
Chiefs - Rams</t>
  </si>
  <si>
    <t>2
1
1</t>
  </si>
  <si>
    <t>0-6 
3-1
26-10</t>
  </si>
  <si>
    <t>7er Kombi</t>
  </si>
  <si>
    <t>5/7</t>
  </si>
  <si>
    <t>Young Boy II - Gletterens</t>
  </si>
  <si>
    <t>Arsenal - Zagreb
Feyenoord - Bayern</t>
  </si>
  <si>
    <t>1 asian -2
2 asian -1</t>
  </si>
  <si>
    <r>
      <t xml:space="preserve">3-0
</t>
    </r>
    <r>
      <rPr>
        <b/>
        <sz val="10"/>
        <color rgb="FFFF0000"/>
        <rFont val="Arial"/>
        <family val="2"/>
      </rPr>
      <t>3-0</t>
    </r>
  </si>
  <si>
    <t>Paris - Man. City 
Prag - Inter</t>
  </si>
  <si>
    <t>over 2,5
2</t>
  </si>
  <si>
    <t>4-2
0-1</t>
  </si>
  <si>
    <t>Stabaek - Jerv</t>
  </si>
  <si>
    <t>Asane - OS</t>
  </si>
  <si>
    <t>1 asian -3,75</t>
  </si>
  <si>
    <t>Sandefjord - Tonsberg</t>
  </si>
  <si>
    <t>JIPPO - KuPS Akatemia</t>
  </si>
  <si>
    <t>Lecce - Inter
Barcelona - Valencia
Eagles - Commanders</t>
  </si>
  <si>
    <t>2
1
2 asian +10,5</t>
  </si>
  <si>
    <r>
      <t xml:space="preserve">0-4
7-1
</t>
    </r>
    <r>
      <rPr>
        <b/>
        <sz val="10"/>
        <color rgb="FFFF0000"/>
        <rFont val="Arial"/>
        <family val="2"/>
      </rPr>
      <t>55-23</t>
    </r>
  </si>
  <si>
    <t>City - Brügge
Leverkusen - Sparta
Bayern - Slovan</t>
  </si>
  <si>
    <t>1 1. Halbzeit
1 asian -0,75 1. Hz
1 asian -1,5 1. Hz</t>
  </si>
  <si>
    <r>
      <rPr>
        <b/>
        <sz val="10"/>
        <color rgb="FFFF0000"/>
        <rFont val="Arial"/>
        <family val="2"/>
      </rPr>
      <t>0-1</t>
    </r>
    <r>
      <rPr>
        <b/>
        <sz val="10"/>
        <color rgb="FF00B050"/>
        <rFont val="Arial"/>
        <family val="2"/>
      </rPr>
      <t xml:space="preserve">
1-0
</t>
    </r>
    <r>
      <rPr>
        <b/>
        <sz val="10"/>
        <color rgb="FFFF0000"/>
        <rFont val="Arial"/>
        <family val="2"/>
      </rPr>
      <t>1-0</t>
    </r>
  </si>
  <si>
    <t>1 asian -1,5
1 asian -2
1 asian -4</t>
  </si>
  <si>
    <r>
      <t xml:space="preserve">3-1
</t>
    </r>
    <r>
      <rPr>
        <b/>
        <sz val="10"/>
        <color rgb="FF0070C0"/>
        <rFont val="Arial"/>
        <family val="2"/>
      </rPr>
      <t>2-0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3-1</t>
    </r>
  </si>
  <si>
    <t>City - Brügge
Leverkusen - Sparta
Bayern - Slovan
Aston Villa - Celtic
Zagreb - Milan
Juve - Benfica
Salzburg - Atletico</t>
  </si>
  <si>
    <t>1 asian -1,5
1 asian -2
Ecken 1 asian -7
over 4 Karten
over 4 Karten
over 4,5 Karten
2 asian -1</t>
  </si>
  <si>
    <r>
      <t xml:space="preserve">3-1
</t>
    </r>
    <r>
      <rPr>
        <b/>
        <sz val="10"/>
        <color rgb="FF0070C0"/>
        <rFont val="Arial"/>
        <family val="2"/>
      </rPr>
      <t xml:space="preserve">2-0
9-2
</t>
    </r>
    <r>
      <rPr>
        <b/>
        <sz val="10"/>
        <color rgb="FFFF0000"/>
        <rFont val="Arial"/>
        <family val="2"/>
      </rPr>
      <t>0</t>
    </r>
    <r>
      <rPr>
        <b/>
        <sz val="10"/>
        <color rgb="FF0070C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10</t>
    </r>
    <r>
      <rPr>
        <b/>
        <sz val="10"/>
        <color rgb="FF0070C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3</t>
    </r>
    <r>
      <rPr>
        <b/>
        <sz val="10"/>
        <color rgb="FF0070C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1-4</t>
    </r>
  </si>
  <si>
    <t>Torschützen-Kombi</t>
  </si>
  <si>
    <t>1/7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</si>
</sst>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0" fontId="2" fillId="2" borderId="9" xfId="0" applyNumberFormat="1" applyFont="1" applyFill="1" applyBorder="1" applyAlignment="1">
      <alignment horizontal="center"/>
    </xf>
    <xf numFmtId="0" fontId="2" fillId="4" borderId="12" xfId="0" quotePrefix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Januar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7"/>
              <c:layout>
                <c:manualLayout>
                  <c:x val="-1.7992917347585971E-2"/>
                  <c:y val="-3.9812258853429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A6-458D-BD39-513A9991A7C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12-48E7-BA36-80B21AC47DBD}"/>
                </c:ext>
              </c:extLst>
            </c:dLbl>
            <c:dLbl>
              <c:idx val="23"/>
              <c:layout>
                <c:manualLayout>
                  <c:x val="-9.5876853618707802E-3"/>
                  <c:y val="-4.8871332818268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13-4ADE-A32B-9D5413E5D0D4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24-4777-BA95-6DAFC6065B33}"/>
                </c:ext>
              </c:extLst>
            </c:dLbl>
            <c:dLbl>
              <c:idx val="3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39-4C16-946E-FE54036AEE27}"/>
                </c:ext>
              </c:extLst>
            </c:dLbl>
            <c:dLbl>
              <c:idx val="44"/>
              <c:layout>
                <c:manualLayout>
                  <c:x val="-7.8292899931796407E-3"/>
                  <c:y val="-7.0428221078619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9A-4F6D-9E7F-CC9CB8A816CE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2"/>
              <c:layout>
                <c:manualLayout>
                  <c:x val="-4.3590565421738857E-3"/>
                  <c:y val="-2.535499889848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A6-44A3-B2E2-06F00C2A7914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6E-440F-88CE-95861EA29FA8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layout>
                <c:manualLayout>
                  <c:x val="-2.133810848249831E-2"/>
                  <c:y val="-4.2215066839036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58-459C-8AC4-9F21D7238CCF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32-4077-A859-BA8B82350702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EA-4548-8788-F2D5266E3BCB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layout>
                <c:manualLayout>
                  <c:x val="-7.135057121383178E-3"/>
                  <c:y val="3.9396715787308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8C-43D9-94DA-72CA2F5A7AEE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5"/>
              <c:layout>
                <c:manualLayout>
                  <c:x val="-6.1151738841385122E-3"/>
                  <c:y val="-9.36926592108046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614291281722089E-2"/>
                      <c:h val="3.3531909223027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9A7-4535-892E-47305845E898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Januar!$R$3:$R$42</c:f>
              <c:numCache>
                <c:formatCode>General</c:formatCode>
                <c:ptCount val="40"/>
                <c:pt idx="0">
                  <c:v>1.335</c:v>
                </c:pt>
                <c:pt idx="1">
                  <c:v>3.3949999999999996</c:v>
                </c:pt>
                <c:pt idx="2">
                  <c:v>1.3949999999999996</c:v>
                </c:pt>
                <c:pt idx="3">
                  <c:v>-0.10500000000000043</c:v>
                </c:pt>
                <c:pt idx="4">
                  <c:v>2.8349999999999991</c:v>
                </c:pt>
                <c:pt idx="5">
                  <c:v>4.3049999999999988</c:v>
                </c:pt>
                <c:pt idx="6">
                  <c:v>5.9549999999999992</c:v>
                </c:pt>
                <c:pt idx="7">
                  <c:v>3.9549999999999992</c:v>
                </c:pt>
                <c:pt idx="8">
                  <c:v>2.4549999999999992</c:v>
                </c:pt>
                <c:pt idx="9">
                  <c:v>0.95499999999999918</c:v>
                </c:pt>
                <c:pt idx="10">
                  <c:v>3.0349999999999993</c:v>
                </c:pt>
                <c:pt idx="11">
                  <c:v>4.9949999999999992</c:v>
                </c:pt>
                <c:pt idx="12">
                  <c:v>4.9949999999999992</c:v>
                </c:pt>
                <c:pt idx="13">
                  <c:v>3.4949999999999992</c:v>
                </c:pt>
                <c:pt idx="14">
                  <c:v>1.4949999999999992</c:v>
                </c:pt>
                <c:pt idx="15">
                  <c:v>-0.50500000000000078</c:v>
                </c:pt>
                <c:pt idx="16">
                  <c:v>-2.5050000000000008</c:v>
                </c:pt>
                <c:pt idx="17">
                  <c:v>-0.40500000000000114</c:v>
                </c:pt>
                <c:pt idx="18">
                  <c:v>-0.40500000000000114</c:v>
                </c:pt>
                <c:pt idx="19">
                  <c:v>1.4949999999999988</c:v>
                </c:pt>
                <c:pt idx="20">
                  <c:v>3.5449999999999986</c:v>
                </c:pt>
                <c:pt idx="21">
                  <c:v>5.4049999999999985</c:v>
                </c:pt>
                <c:pt idx="22">
                  <c:v>3.4049999999999985</c:v>
                </c:pt>
                <c:pt idx="23">
                  <c:v>2.4049999999999985</c:v>
                </c:pt>
                <c:pt idx="24">
                  <c:v>5.3449999999999989</c:v>
                </c:pt>
                <c:pt idx="25">
                  <c:v>4.8449999999999989</c:v>
                </c:pt>
                <c:pt idx="26">
                  <c:v>2.8449999999999989</c:v>
                </c:pt>
                <c:pt idx="27">
                  <c:v>-0.15500000000000114</c:v>
                </c:pt>
                <c:pt idx="28">
                  <c:v>2.3649999999999984</c:v>
                </c:pt>
                <c:pt idx="29">
                  <c:v>5.0649999999999977</c:v>
                </c:pt>
                <c:pt idx="30">
                  <c:v>7.8249999999999975</c:v>
                </c:pt>
                <c:pt idx="31">
                  <c:v>5.8249999999999975</c:v>
                </c:pt>
                <c:pt idx="32">
                  <c:v>3.8249999999999975</c:v>
                </c:pt>
                <c:pt idx="33">
                  <c:v>0.82499999999999751</c:v>
                </c:pt>
                <c:pt idx="34">
                  <c:v>1.8249999999999975</c:v>
                </c:pt>
                <c:pt idx="35">
                  <c:v>-0.17500000000000249</c:v>
                </c:pt>
                <c:pt idx="36">
                  <c:v>-2.1750000000000025</c:v>
                </c:pt>
                <c:pt idx="37">
                  <c:v>-4.1750000000000025</c:v>
                </c:pt>
                <c:pt idx="38">
                  <c:v>-4.6750000000000025</c:v>
                </c:pt>
                <c:pt idx="39">
                  <c:v>-5.1750000000000025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42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72950</xdr:colOff>
      <xdr:row>42</xdr:row>
      <xdr:rowOff>88197</xdr:rowOff>
    </xdr:from>
    <xdr:to>
      <xdr:col>12</xdr:col>
      <xdr:colOff>529169</xdr:colOff>
      <xdr:row>64</xdr:row>
      <xdr:rowOff>74083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42"/>
  <sheetViews>
    <sheetView tabSelected="1" zoomScale="90" zoomScaleNormal="90" workbookViewId="0">
      <selection activeCell="V66" sqref="V66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3.5703125" style="1" customWidth="1"/>
    <col min="12" max="12" width="6.140625" style="2" customWidth="1"/>
    <col min="13" max="245" width="9.140625" style="2" customWidth="1"/>
  </cols>
  <sheetData>
    <row r="1" spans="1:245" s="19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2" t="s">
        <v>19</v>
      </c>
      <c r="S1" s="23" t="s">
        <v>10</v>
      </c>
      <c r="T1" s="24" t="s">
        <v>11</v>
      </c>
      <c r="U1" s="16" t="s">
        <v>12</v>
      </c>
      <c r="V1" s="17" t="s">
        <v>14</v>
      </c>
      <c r="W1" s="18" t="s">
        <v>15</v>
      </c>
    </row>
    <row r="2" spans="1:245" s="19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29">
        <v>0</v>
      </c>
      <c r="S2" s="30"/>
      <c r="T2" s="31"/>
      <c r="U2" s="16"/>
      <c r="V2" s="21"/>
      <c r="W2" s="21"/>
    </row>
    <row r="3" spans="1:245" ht="17.25" customHeight="1" x14ac:dyDescent="0.2">
      <c r="A3" s="3">
        <v>1</v>
      </c>
      <c r="B3" s="4">
        <v>45662</v>
      </c>
      <c r="C3" s="3" t="s">
        <v>58</v>
      </c>
      <c r="D3" s="3" t="s">
        <v>28</v>
      </c>
      <c r="E3" s="3">
        <v>1</v>
      </c>
      <c r="F3" s="3" t="s">
        <v>39</v>
      </c>
      <c r="G3" s="3" t="s">
        <v>20</v>
      </c>
      <c r="H3" s="3" t="s">
        <v>44</v>
      </c>
      <c r="I3" s="3" t="s">
        <v>25</v>
      </c>
      <c r="J3" s="13" t="s">
        <v>59</v>
      </c>
      <c r="K3" s="20"/>
      <c r="L3" s="6" t="s">
        <v>21</v>
      </c>
      <c r="M3" s="7">
        <v>1.89</v>
      </c>
      <c r="N3" s="7">
        <v>1.5</v>
      </c>
      <c r="O3" s="8" t="s">
        <v>22</v>
      </c>
      <c r="P3" s="7">
        <f>N3</f>
        <v>1.5</v>
      </c>
      <c r="Q3" s="32">
        <f t="shared" ref="Q3:Q42" si="0">IF(AND(L3="1",O3="ja"),(N3*M3*0.95)-N3,IF(AND(L3="1",O3="nein"),N3*M3-N3,-N3))</f>
        <v>1.335</v>
      </c>
      <c r="R3" s="9">
        <f>Q3</f>
        <v>1.335</v>
      </c>
      <c r="S3" s="10">
        <f t="shared" ref="S3:S42" si="1">P3+R3</f>
        <v>2.835</v>
      </c>
      <c r="T3" s="11">
        <f t="shared" ref="T3:T42" si="2">V3/W3</f>
        <v>1</v>
      </c>
      <c r="U3" s="12">
        <f t="shared" ref="U3:U42" si="3">((S3-P3)/P3)*100%</f>
        <v>0.89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7.25" customHeight="1" x14ac:dyDescent="0.2">
      <c r="A4" s="3">
        <v>2</v>
      </c>
      <c r="B4" s="4">
        <v>45664</v>
      </c>
      <c r="C4" s="3" t="s">
        <v>60</v>
      </c>
      <c r="D4" s="3" t="s">
        <v>28</v>
      </c>
      <c r="E4" s="3">
        <v>1</v>
      </c>
      <c r="F4" s="3" t="s">
        <v>61</v>
      </c>
      <c r="G4" s="3" t="s">
        <v>20</v>
      </c>
      <c r="H4" s="3" t="s">
        <v>53</v>
      </c>
      <c r="I4" s="3" t="s">
        <v>25</v>
      </c>
      <c r="J4" s="13" t="s">
        <v>43</v>
      </c>
      <c r="K4" s="20"/>
      <c r="L4" s="6" t="s">
        <v>21</v>
      </c>
      <c r="M4" s="3">
        <v>2.0299999999999998</v>
      </c>
      <c r="N4" s="7">
        <v>2</v>
      </c>
      <c r="O4" s="8" t="s">
        <v>22</v>
      </c>
      <c r="P4" s="7">
        <f t="shared" ref="P4:P42" si="4">P3+N4</f>
        <v>3.5</v>
      </c>
      <c r="Q4" s="34">
        <f t="shared" si="0"/>
        <v>2.0599999999999996</v>
      </c>
      <c r="R4" s="9">
        <f t="shared" ref="R4:R42" si="5">R3+Q4</f>
        <v>3.3949999999999996</v>
      </c>
      <c r="S4" s="10">
        <f t="shared" si="1"/>
        <v>6.8949999999999996</v>
      </c>
      <c r="T4" s="11">
        <f t="shared" si="2"/>
        <v>1</v>
      </c>
      <c r="U4" s="12">
        <f t="shared" si="3"/>
        <v>0.96999999999999986</v>
      </c>
      <c r="V4">
        <f>COUNTIF($L$2:L4,1)</f>
        <v>2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45668</v>
      </c>
      <c r="C5" s="3" t="s">
        <v>62</v>
      </c>
      <c r="D5" s="3" t="s">
        <v>28</v>
      </c>
      <c r="E5" s="3">
        <v>1</v>
      </c>
      <c r="F5" s="3" t="s">
        <v>38</v>
      </c>
      <c r="G5" s="3" t="s">
        <v>20</v>
      </c>
      <c r="H5" s="3" t="s">
        <v>44</v>
      </c>
      <c r="I5" s="3" t="s">
        <v>25</v>
      </c>
      <c r="J5" s="5" t="s">
        <v>46</v>
      </c>
      <c r="K5" s="20"/>
      <c r="L5" s="6" t="s">
        <v>24</v>
      </c>
      <c r="M5" s="7">
        <v>1.92</v>
      </c>
      <c r="N5" s="7">
        <v>2</v>
      </c>
      <c r="O5" s="8" t="s">
        <v>22</v>
      </c>
      <c r="P5" s="7">
        <f t="shared" si="4"/>
        <v>5.5</v>
      </c>
      <c r="Q5" s="25">
        <f t="shared" si="0"/>
        <v>-2</v>
      </c>
      <c r="R5" s="9">
        <f t="shared" si="5"/>
        <v>1.3949999999999996</v>
      </c>
      <c r="S5" s="10">
        <f t="shared" si="1"/>
        <v>6.8949999999999996</v>
      </c>
      <c r="T5" s="11">
        <f t="shared" si="2"/>
        <v>0.66666666666666663</v>
      </c>
      <c r="U5" s="12">
        <f t="shared" si="3"/>
        <v>0.25363636363636355</v>
      </c>
      <c r="V5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7.25" customHeight="1" x14ac:dyDescent="0.2">
      <c r="A6" s="3">
        <v>4</v>
      </c>
      <c r="B6" s="4">
        <v>45668</v>
      </c>
      <c r="C6" s="3" t="s">
        <v>63</v>
      </c>
      <c r="D6" s="3" t="s">
        <v>28</v>
      </c>
      <c r="E6" s="3">
        <v>1</v>
      </c>
      <c r="F6" s="3" t="s">
        <v>64</v>
      </c>
      <c r="G6" s="3" t="s">
        <v>20</v>
      </c>
      <c r="H6" s="3" t="s">
        <v>44</v>
      </c>
      <c r="I6" s="3" t="s">
        <v>25</v>
      </c>
      <c r="J6" s="5" t="s">
        <v>57</v>
      </c>
      <c r="K6" s="20"/>
      <c r="L6" s="6" t="s">
        <v>24</v>
      </c>
      <c r="M6" s="7">
        <v>1.9</v>
      </c>
      <c r="N6" s="7">
        <v>1.5</v>
      </c>
      <c r="O6" s="8" t="s">
        <v>22</v>
      </c>
      <c r="P6" s="7">
        <f t="shared" si="4"/>
        <v>7</v>
      </c>
      <c r="Q6" s="25">
        <f t="shared" si="0"/>
        <v>-1.5</v>
      </c>
      <c r="R6" s="9">
        <f t="shared" si="5"/>
        <v>-0.10500000000000043</v>
      </c>
      <c r="S6" s="10">
        <f t="shared" si="1"/>
        <v>6.8949999999999996</v>
      </c>
      <c r="T6" s="11">
        <f t="shared" si="2"/>
        <v>0.5</v>
      </c>
      <c r="U6" s="12">
        <f t="shared" si="3"/>
        <v>-1.500000000000006E-2</v>
      </c>
      <c r="V6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7.25" customHeight="1" x14ac:dyDescent="0.2">
      <c r="A7" s="3">
        <v>5</v>
      </c>
      <c r="B7" s="4">
        <v>45668</v>
      </c>
      <c r="C7" s="3" t="s">
        <v>65</v>
      </c>
      <c r="D7" s="3" t="s">
        <v>28</v>
      </c>
      <c r="E7" s="3">
        <v>1</v>
      </c>
      <c r="F7" s="3" t="s">
        <v>37</v>
      </c>
      <c r="G7" s="3" t="s">
        <v>20</v>
      </c>
      <c r="H7" s="3" t="s">
        <v>53</v>
      </c>
      <c r="I7" s="3" t="s">
        <v>25</v>
      </c>
      <c r="J7" s="13" t="s">
        <v>66</v>
      </c>
      <c r="K7" s="20"/>
      <c r="L7" s="6" t="s">
        <v>21</v>
      </c>
      <c r="M7" s="7">
        <v>1.98</v>
      </c>
      <c r="N7" s="7">
        <v>3</v>
      </c>
      <c r="O7" s="8" t="s">
        <v>22</v>
      </c>
      <c r="P7" s="7">
        <f t="shared" si="4"/>
        <v>10</v>
      </c>
      <c r="Q7" s="32">
        <f t="shared" si="0"/>
        <v>2.9399999999999995</v>
      </c>
      <c r="R7" s="9">
        <f t="shared" si="5"/>
        <v>2.8349999999999991</v>
      </c>
      <c r="S7" s="10">
        <f t="shared" si="1"/>
        <v>12.834999999999999</v>
      </c>
      <c r="T7" s="11">
        <f t="shared" si="2"/>
        <v>0.6</v>
      </c>
      <c r="U7" s="12">
        <f t="shared" si="3"/>
        <v>0.28349999999999992</v>
      </c>
      <c r="V7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7.25" customHeight="1" x14ac:dyDescent="0.2">
      <c r="A8" s="3">
        <v>6</v>
      </c>
      <c r="B8" s="4">
        <v>45668</v>
      </c>
      <c r="C8" s="3" t="s">
        <v>65</v>
      </c>
      <c r="D8" s="3" t="s">
        <v>28</v>
      </c>
      <c r="E8" s="3">
        <v>1</v>
      </c>
      <c r="F8" s="3" t="s">
        <v>36</v>
      </c>
      <c r="G8" s="3" t="s">
        <v>20</v>
      </c>
      <c r="H8" s="3" t="s">
        <v>53</v>
      </c>
      <c r="I8" s="3" t="s">
        <v>25</v>
      </c>
      <c r="J8" s="13" t="s">
        <v>66</v>
      </c>
      <c r="K8" s="20"/>
      <c r="L8" s="6" t="s">
        <v>21</v>
      </c>
      <c r="M8" s="7">
        <v>1.98</v>
      </c>
      <c r="N8" s="7">
        <v>1.5</v>
      </c>
      <c r="O8" s="8" t="s">
        <v>22</v>
      </c>
      <c r="P8" s="7">
        <f t="shared" si="4"/>
        <v>11.5</v>
      </c>
      <c r="Q8" s="32">
        <f t="shared" si="0"/>
        <v>1.4699999999999998</v>
      </c>
      <c r="R8" s="9">
        <f t="shared" si="5"/>
        <v>4.3049999999999988</v>
      </c>
      <c r="S8" s="10">
        <f t="shared" si="1"/>
        <v>15.805</v>
      </c>
      <c r="T8" s="11">
        <f t="shared" si="2"/>
        <v>0.66666666666666663</v>
      </c>
      <c r="U8" s="12">
        <f t="shared" si="3"/>
        <v>0.37434782608695649</v>
      </c>
      <c r="V8">
        <f>COUNTIF($L$2:L8,1)</f>
        <v>4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7.25" customHeight="1" x14ac:dyDescent="0.2">
      <c r="A9" s="3">
        <v>7</v>
      </c>
      <c r="B9" s="4">
        <v>45668</v>
      </c>
      <c r="C9" s="3" t="s">
        <v>67</v>
      </c>
      <c r="D9" s="3" t="s">
        <v>28</v>
      </c>
      <c r="E9" s="3">
        <v>1</v>
      </c>
      <c r="F9" s="3" t="s">
        <v>39</v>
      </c>
      <c r="G9" s="3" t="s">
        <v>20</v>
      </c>
      <c r="H9" s="3" t="s">
        <v>44</v>
      </c>
      <c r="I9" s="3" t="s">
        <v>25</v>
      </c>
      <c r="J9" s="13" t="s">
        <v>50</v>
      </c>
      <c r="K9" s="20"/>
      <c r="L9" s="6" t="s">
        <v>21</v>
      </c>
      <c r="M9" s="7">
        <v>2.1</v>
      </c>
      <c r="N9" s="7">
        <v>1.5</v>
      </c>
      <c r="O9" s="8" t="s">
        <v>22</v>
      </c>
      <c r="P9" s="7">
        <f t="shared" si="4"/>
        <v>13</v>
      </c>
      <c r="Q9" s="32">
        <f t="shared" si="0"/>
        <v>1.6500000000000004</v>
      </c>
      <c r="R9" s="9">
        <f t="shared" si="5"/>
        <v>5.9549999999999992</v>
      </c>
      <c r="S9" s="10">
        <f t="shared" si="1"/>
        <v>18.954999999999998</v>
      </c>
      <c r="T9" s="11">
        <f t="shared" si="2"/>
        <v>0.7142857142857143</v>
      </c>
      <c r="U9" s="12">
        <f t="shared" si="3"/>
        <v>0.45807692307692294</v>
      </c>
      <c r="V9">
        <f>COUNTIF($L$2:L9,1)</f>
        <v>5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7.25" customHeight="1" x14ac:dyDescent="0.2">
      <c r="A10" s="3">
        <v>8</v>
      </c>
      <c r="B10" s="4">
        <v>45669</v>
      </c>
      <c r="C10" s="3" t="s">
        <v>68</v>
      </c>
      <c r="D10" s="3" t="s">
        <v>28</v>
      </c>
      <c r="E10" s="3">
        <v>1</v>
      </c>
      <c r="F10" s="3" t="s">
        <v>69</v>
      </c>
      <c r="G10" s="3" t="s">
        <v>20</v>
      </c>
      <c r="H10" s="3" t="s">
        <v>55</v>
      </c>
      <c r="I10" s="3" t="s">
        <v>25</v>
      </c>
      <c r="J10" s="5" t="s">
        <v>40</v>
      </c>
      <c r="K10" s="20"/>
      <c r="L10" s="6" t="s">
        <v>24</v>
      </c>
      <c r="M10" s="7">
        <v>2.4</v>
      </c>
      <c r="N10" s="7">
        <v>2</v>
      </c>
      <c r="O10" s="8" t="s">
        <v>22</v>
      </c>
      <c r="P10" s="7">
        <f t="shared" si="4"/>
        <v>15</v>
      </c>
      <c r="Q10" s="25">
        <f t="shared" si="0"/>
        <v>-2</v>
      </c>
      <c r="R10" s="9">
        <f t="shared" si="5"/>
        <v>3.9549999999999992</v>
      </c>
      <c r="S10" s="10">
        <f t="shared" si="1"/>
        <v>18.954999999999998</v>
      </c>
      <c r="T10" s="11">
        <f t="shared" si="2"/>
        <v>0.625</v>
      </c>
      <c r="U10" s="12">
        <f t="shared" si="3"/>
        <v>0.26366666666666655</v>
      </c>
      <c r="V10">
        <f>COUNTIF($L$2:L10,1)</f>
        <v>5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7.25" customHeight="1" x14ac:dyDescent="0.2">
      <c r="A11" s="3">
        <v>9</v>
      </c>
      <c r="B11" s="4">
        <v>45669</v>
      </c>
      <c r="C11" s="3" t="s">
        <v>70</v>
      </c>
      <c r="D11" s="3" t="s">
        <v>71</v>
      </c>
      <c r="E11" s="3">
        <v>1</v>
      </c>
      <c r="F11" s="3" t="s">
        <v>32</v>
      </c>
      <c r="G11" s="3" t="s">
        <v>20</v>
      </c>
      <c r="H11" s="3" t="s">
        <v>44</v>
      </c>
      <c r="I11" s="3" t="s">
        <v>25</v>
      </c>
      <c r="J11" s="5" t="s">
        <v>72</v>
      </c>
      <c r="K11" s="20"/>
      <c r="L11" s="6" t="s">
        <v>24</v>
      </c>
      <c r="M11" s="7">
        <v>2</v>
      </c>
      <c r="N11" s="7">
        <v>1.5</v>
      </c>
      <c r="O11" s="8" t="s">
        <v>22</v>
      </c>
      <c r="P11" s="7">
        <f t="shared" si="4"/>
        <v>16.5</v>
      </c>
      <c r="Q11" s="25">
        <f t="shared" si="0"/>
        <v>-1.5</v>
      </c>
      <c r="R11" s="9">
        <f t="shared" si="5"/>
        <v>2.4549999999999992</v>
      </c>
      <c r="S11" s="10">
        <f t="shared" si="1"/>
        <v>18.954999999999998</v>
      </c>
      <c r="T11" s="11">
        <f t="shared" si="2"/>
        <v>0.55555555555555558</v>
      </c>
      <c r="U11" s="12">
        <f t="shared" si="3"/>
        <v>0.14878787878787869</v>
      </c>
      <c r="V11">
        <f>COUNTIF($L$2:L11,1)</f>
        <v>5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7.25" customHeight="1" x14ac:dyDescent="0.2">
      <c r="A12" s="3">
        <v>10</v>
      </c>
      <c r="B12" s="4">
        <v>45669</v>
      </c>
      <c r="C12" s="3" t="s">
        <v>73</v>
      </c>
      <c r="D12" s="3" t="s">
        <v>71</v>
      </c>
      <c r="E12" s="3">
        <v>1</v>
      </c>
      <c r="F12" s="3" t="s">
        <v>54</v>
      </c>
      <c r="G12" s="3" t="s">
        <v>20</v>
      </c>
      <c r="H12" s="3" t="s">
        <v>44</v>
      </c>
      <c r="I12" s="3" t="s">
        <v>25</v>
      </c>
      <c r="J12" s="5" t="s">
        <v>45</v>
      </c>
      <c r="K12" s="20"/>
      <c r="L12" s="6" t="s">
        <v>24</v>
      </c>
      <c r="M12" s="7">
        <v>2.1800000000000002</v>
      </c>
      <c r="N12" s="7">
        <v>1.5</v>
      </c>
      <c r="O12" s="8" t="s">
        <v>22</v>
      </c>
      <c r="P12" s="7">
        <f t="shared" si="4"/>
        <v>18</v>
      </c>
      <c r="Q12" s="25">
        <f t="shared" si="0"/>
        <v>-1.5</v>
      </c>
      <c r="R12" s="9">
        <f t="shared" si="5"/>
        <v>0.95499999999999918</v>
      </c>
      <c r="S12" s="10">
        <f t="shared" si="1"/>
        <v>18.954999999999998</v>
      </c>
      <c r="T12" s="11">
        <f t="shared" si="2"/>
        <v>0.5</v>
      </c>
      <c r="U12" s="12">
        <f t="shared" si="3"/>
        <v>5.305555555555546E-2</v>
      </c>
      <c r="V12">
        <f>COUNTIF($L$2:L12,1)</f>
        <v>5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7.25" customHeight="1" x14ac:dyDescent="0.2">
      <c r="A13" s="3">
        <v>11</v>
      </c>
      <c r="B13" s="4">
        <v>45669</v>
      </c>
      <c r="C13" s="3" t="s">
        <v>74</v>
      </c>
      <c r="D13" s="3" t="s">
        <v>71</v>
      </c>
      <c r="E13" s="3">
        <v>1</v>
      </c>
      <c r="F13" s="3" t="s">
        <v>38</v>
      </c>
      <c r="G13" s="3" t="s">
        <v>20</v>
      </c>
      <c r="H13" s="3" t="s">
        <v>44</v>
      </c>
      <c r="I13" s="3" t="s">
        <v>25</v>
      </c>
      <c r="J13" s="13" t="s">
        <v>40</v>
      </c>
      <c r="K13" s="20"/>
      <c r="L13" s="6" t="s">
        <v>21</v>
      </c>
      <c r="M13" s="7">
        <v>2.04</v>
      </c>
      <c r="N13" s="7">
        <v>2</v>
      </c>
      <c r="O13" s="8" t="s">
        <v>22</v>
      </c>
      <c r="P13" s="7">
        <f t="shared" si="4"/>
        <v>20</v>
      </c>
      <c r="Q13" s="32">
        <f t="shared" si="0"/>
        <v>2.08</v>
      </c>
      <c r="R13" s="9">
        <f t="shared" si="5"/>
        <v>3.0349999999999993</v>
      </c>
      <c r="S13" s="10">
        <f t="shared" si="1"/>
        <v>23.035</v>
      </c>
      <c r="T13" s="11">
        <f t="shared" si="2"/>
        <v>0.54545454545454541</v>
      </c>
      <c r="U13" s="12">
        <f t="shared" si="3"/>
        <v>0.15175</v>
      </c>
      <c r="V13">
        <f>COUNTIF($L$2:L13,1)</f>
        <v>6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8.5" customHeight="1" x14ac:dyDescent="0.2">
      <c r="A14" s="3">
        <v>12</v>
      </c>
      <c r="B14" s="4">
        <v>45669</v>
      </c>
      <c r="C14" s="3" t="s">
        <v>75</v>
      </c>
      <c r="D14" s="3" t="s">
        <v>76</v>
      </c>
      <c r="E14" s="3">
        <v>2</v>
      </c>
      <c r="F14" s="3" t="s">
        <v>77</v>
      </c>
      <c r="G14" s="3" t="s">
        <v>20</v>
      </c>
      <c r="H14" s="3" t="s">
        <v>44</v>
      </c>
      <c r="I14" s="3" t="s">
        <v>23</v>
      </c>
      <c r="J14" s="13" t="s">
        <v>78</v>
      </c>
      <c r="K14" s="20"/>
      <c r="L14" s="6" t="s">
        <v>21</v>
      </c>
      <c r="M14" s="7">
        <v>1.98</v>
      </c>
      <c r="N14" s="7">
        <v>2</v>
      </c>
      <c r="O14" s="8" t="s">
        <v>22</v>
      </c>
      <c r="P14" s="7">
        <f t="shared" si="4"/>
        <v>22</v>
      </c>
      <c r="Q14" s="32">
        <f t="shared" si="0"/>
        <v>1.96</v>
      </c>
      <c r="R14" s="9">
        <f t="shared" si="5"/>
        <v>4.9949999999999992</v>
      </c>
      <c r="S14" s="10">
        <f t="shared" si="1"/>
        <v>26.994999999999997</v>
      </c>
      <c r="T14" s="11">
        <f t="shared" si="2"/>
        <v>0.58333333333333337</v>
      </c>
      <c r="U14" s="12">
        <f t="shared" si="3"/>
        <v>0.22704545454545444</v>
      </c>
      <c r="V14">
        <f>COUNTIF($L$2:L14,1)</f>
        <v>7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7.25" customHeight="1" x14ac:dyDescent="0.2">
      <c r="A15" s="3">
        <v>13</v>
      </c>
      <c r="B15" s="4">
        <v>45672</v>
      </c>
      <c r="C15" s="3" t="s">
        <v>79</v>
      </c>
      <c r="D15" s="3" t="s">
        <v>28</v>
      </c>
      <c r="E15" s="3">
        <v>1</v>
      </c>
      <c r="F15" s="3" t="s">
        <v>36</v>
      </c>
      <c r="G15" s="3" t="s">
        <v>20</v>
      </c>
      <c r="H15" s="3" t="s">
        <v>44</v>
      </c>
      <c r="I15" s="3" t="s">
        <v>25</v>
      </c>
      <c r="J15" s="33" t="s">
        <v>27</v>
      </c>
      <c r="K15" s="20"/>
      <c r="L15" s="6" t="s">
        <v>21</v>
      </c>
      <c r="M15" s="7">
        <v>1</v>
      </c>
      <c r="N15" s="7">
        <v>1.5</v>
      </c>
      <c r="O15" s="8" t="s">
        <v>22</v>
      </c>
      <c r="P15" s="7">
        <f t="shared" si="4"/>
        <v>23.5</v>
      </c>
      <c r="Q15" s="35">
        <f t="shared" si="0"/>
        <v>0</v>
      </c>
      <c r="R15" s="9">
        <f t="shared" si="5"/>
        <v>4.9949999999999992</v>
      </c>
      <c r="S15" s="10">
        <f t="shared" si="1"/>
        <v>28.494999999999997</v>
      </c>
      <c r="T15" s="11">
        <f t="shared" si="2"/>
        <v>0.61538461538461542</v>
      </c>
      <c r="U15" s="12">
        <f t="shared" si="3"/>
        <v>0.21255319148936158</v>
      </c>
      <c r="V15">
        <f>COUNTIF($L$2:L15,1)</f>
        <v>8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7.25" customHeight="1" x14ac:dyDescent="0.2">
      <c r="A16" s="3">
        <v>14</v>
      </c>
      <c r="B16" s="4">
        <v>45672</v>
      </c>
      <c r="C16" s="3" t="s">
        <v>80</v>
      </c>
      <c r="D16" s="3" t="s">
        <v>28</v>
      </c>
      <c r="E16" s="3">
        <v>1</v>
      </c>
      <c r="F16" s="3" t="s">
        <v>34</v>
      </c>
      <c r="G16" s="3" t="s">
        <v>20</v>
      </c>
      <c r="H16" s="3" t="s">
        <v>53</v>
      </c>
      <c r="I16" s="3" t="s">
        <v>25</v>
      </c>
      <c r="J16" s="5" t="s">
        <v>30</v>
      </c>
      <c r="K16" s="20"/>
      <c r="L16" s="6" t="s">
        <v>24</v>
      </c>
      <c r="M16" s="7">
        <v>2.0099999999999998</v>
      </c>
      <c r="N16" s="7">
        <v>1.5</v>
      </c>
      <c r="O16" s="8" t="s">
        <v>22</v>
      </c>
      <c r="P16" s="7">
        <f t="shared" si="4"/>
        <v>25</v>
      </c>
      <c r="Q16" s="25">
        <f t="shared" si="0"/>
        <v>-1.5</v>
      </c>
      <c r="R16" s="9">
        <f t="shared" si="5"/>
        <v>3.4949999999999992</v>
      </c>
      <c r="S16" s="10">
        <f t="shared" si="1"/>
        <v>28.494999999999997</v>
      </c>
      <c r="T16" s="11">
        <f t="shared" si="2"/>
        <v>0.5714285714285714</v>
      </c>
      <c r="U16" s="12">
        <f t="shared" si="3"/>
        <v>0.1397999999999999</v>
      </c>
      <c r="V16">
        <f>COUNTIF($L$2:L16,1)</f>
        <v>8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7.25" customHeight="1" x14ac:dyDescent="0.2">
      <c r="A17" s="3">
        <v>15</v>
      </c>
      <c r="B17" s="4">
        <v>45674</v>
      </c>
      <c r="C17" s="3" t="s">
        <v>81</v>
      </c>
      <c r="D17" s="3" t="s">
        <v>28</v>
      </c>
      <c r="E17" s="3">
        <v>1</v>
      </c>
      <c r="F17" s="3" t="s">
        <v>82</v>
      </c>
      <c r="G17" s="3" t="s">
        <v>20</v>
      </c>
      <c r="H17" s="3" t="s">
        <v>44</v>
      </c>
      <c r="I17" s="3" t="s">
        <v>25</v>
      </c>
      <c r="J17" s="5" t="s">
        <v>41</v>
      </c>
      <c r="K17" s="20"/>
      <c r="L17" s="6" t="s">
        <v>24</v>
      </c>
      <c r="M17" s="7">
        <v>1.93</v>
      </c>
      <c r="N17" s="7">
        <v>2</v>
      </c>
      <c r="O17" s="8" t="s">
        <v>22</v>
      </c>
      <c r="P17" s="7">
        <f t="shared" si="4"/>
        <v>27</v>
      </c>
      <c r="Q17" s="25">
        <f t="shared" si="0"/>
        <v>-2</v>
      </c>
      <c r="R17" s="9">
        <f t="shared" si="5"/>
        <v>1.4949999999999992</v>
      </c>
      <c r="S17" s="10">
        <f t="shared" si="1"/>
        <v>28.494999999999997</v>
      </c>
      <c r="T17" s="11">
        <f t="shared" si="2"/>
        <v>0.53333333333333333</v>
      </c>
      <c r="U17" s="12">
        <f t="shared" si="3"/>
        <v>5.5370370370370278E-2</v>
      </c>
      <c r="V17">
        <f>COUNTIF($L$2:L17,1)</f>
        <v>8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7.25" customHeight="1" x14ac:dyDescent="0.2">
      <c r="A18" s="3">
        <v>16</v>
      </c>
      <c r="B18" s="4">
        <v>45674</v>
      </c>
      <c r="C18" s="3" t="s">
        <v>83</v>
      </c>
      <c r="D18" s="3" t="s">
        <v>28</v>
      </c>
      <c r="E18" s="3">
        <v>1</v>
      </c>
      <c r="F18" s="3" t="s">
        <v>42</v>
      </c>
      <c r="G18" s="3" t="s">
        <v>20</v>
      </c>
      <c r="H18" s="3" t="s">
        <v>44</v>
      </c>
      <c r="I18" s="3" t="s">
        <v>25</v>
      </c>
      <c r="J18" s="5" t="s">
        <v>45</v>
      </c>
      <c r="K18" s="20"/>
      <c r="L18" s="6" t="s">
        <v>24</v>
      </c>
      <c r="M18" s="7">
        <v>1.99</v>
      </c>
      <c r="N18" s="7">
        <v>2</v>
      </c>
      <c r="O18" s="8" t="s">
        <v>22</v>
      </c>
      <c r="P18" s="7">
        <f t="shared" si="4"/>
        <v>29</v>
      </c>
      <c r="Q18" s="25">
        <f t="shared" si="0"/>
        <v>-2</v>
      </c>
      <c r="R18" s="9">
        <f t="shared" si="5"/>
        <v>-0.50500000000000078</v>
      </c>
      <c r="S18" s="10">
        <f t="shared" si="1"/>
        <v>28.494999999999997</v>
      </c>
      <c r="T18" s="11">
        <f t="shared" si="2"/>
        <v>0.5</v>
      </c>
      <c r="U18" s="12">
        <f t="shared" si="3"/>
        <v>-1.7413793103448365E-2</v>
      </c>
      <c r="V18">
        <f>COUNTIF($L$2:L18,1)</f>
        <v>8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7.25" customHeight="1" x14ac:dyDescent="0.2">
      <c r="A19" s="3">
        <v>17</v>
      </c>
      <c r="B19" s="4">
        <v>45674</v>
      </c>
      <c r="C19" s="3" t="s">
        <v>84</v>
      </c>
      <c r="D19" s="3" t="s">
        <v>28</v>
      </c>
      <c r="E19" s="3">
        <v>1</v>
      </c>
      <c r="F19" s="3" t="s">
        <v>34</v>
      </c>
      <c r="G19" s="3" t="s">
        <v>20</v>
      </c>
      <c r="H19" s="3" t="s">
        <v>44</v>
      </c>
      <c r="I19" s="3" t="s">
        <v>25</v>
      </c>
      <c r="J19" s="5" t="s">
        <v>30</v>
      </c>
      <c r="K19" s="20"/>
      <c r="L19" s="6" t="s">
        <v>24</v>
      </c>
      <c r="M19" s="7">
        <v>2.02</v>
      </c>
      <c r="N19" s="7">
        <v>2</v>
      </c>
      <c r="O19" s="8" t="s">
        <v>22</v>
      </c>
      <c r="P19" s="7">
        <f t="shared" si="4"/>
        <v>31</v>
      </c>
      <c r="Q19" s="25">
        <f t="shared" si="0"/>
        <v>-2</v>
      </c>
      <c r="R19" s="26">
        <f t="shared" si="5"/>
        <v>-2.5050000000000008</v>
      </c>
      <c r="S19" s="27">
        <f t="shared" si="1"/>
        <v>28.494999999999997</v>
      </c>
      <c r="T19" s="28">
        <f t="shared" si="2"/>
        <v>0.47058823529411764</v>
      </c>
      <c r="U19" s="12">
        <f t="shared" si="3"/>
        <v>-8.0806451612903313E-2</v>
      </c>
      <c r="V19">
        <f>COUNTIF($L$2:L19,1)</f>
        <v>8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7.25" customHeight="1" x14ac:dyDescent="0.2">
      <c r="A20" s="3">
        <v>18</v>
      </c>
      <c r="B20" s="4">
        <v>45674</v>
      </c>
      <c r="C20" s="3" t="s">
        <v>85</v>
      </c>
      <c r="D20" s="3" t="s">
        <v>28</v>
      </c>
      <c r="E20" s="3">
        <v>1</v>
      </c>
      <c r="F20" s="3" t="s">
        <v>38</v>
      </c>
      <c r="G20" s="3" t="s">
        <v>20</v>
      </c>
      <c r="H20" s="3" t="s">
        <v>55</v>
      </c>
      <c r="I20" s="3" t="s">
        <v>25</v>
      </c>
      <c r="J20" s="13" t="s">
        <v>45</v>
      </c>
      <c r="K20" s="20"/>
      <c r="L20" s="6" t="s">
        <v>21</v>
      </c>
      <c r="M20" s="7">
        <v>2.0499999999999998</v>
      </c>
      <c r="N20" s="7">
        <v>2</v>
      </c>
      <c r="O20" s="8" t="s">
        <v>22</v>
      </c>
      <c r="P20" s="7">
        <f t="shared" si="4"/>
        <v>33</v>
      </c>
      <c r="Q20" s="32">
        <f t="shared" si="0"/>
        <v>2.0999999999999996</v>
      </c>
      <c r="R20" s="26">
        <f t="shared" si="5"/>
        <v>-0.40500000000000114</v>
      </c>
      <c r="S20" s="27">
        <f t="shared" si="1"/>
        <v>32.594999999999999</v>
      </c>
      <c r="T20" s="28">
        <f t="shared" si="2"/>
        <v>0.5</v>
      </c>
      <c r="U20" s="12">
        <f t="shared" si="3"/>
        <v>-1.2272727272727307E-2</v>
      </c>
      <c r="V20">
        <f>COUNTIF($L$2:L20,1)</f>
        <v>9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7.25" customHeight="1" x14ac:dyDescent="0.2">
      <c r="A21" s="3">
        <v>19</v>
      </c>
      <c r="B21" s="4">
        <v>45675</v>
      </c>
      <c r="C21" s="3" t="s">
        <v>86</v>
      </c>
      <c r="D21" s="3" t="s">
        <v>28</v>
      </c>
      <c r="E21" s="3">
        <v>1</v>
      </c>
      <c r="F21" s="3" t="s">
        <v>42</v>
      </c>
      <c r="G21" s="3" t="s">
        <v>20</v>
      </c>
      <c r="H21" s="3" t="s">
        <v>44</v>
      </c>
      <c r="I21" s="3" t="s">
        <v>25</v>
      </c>
      <c r="J21" s="33" t="s">
        <v>29</v>
      </c>
      <c r="K21" s="20"/>
      <c r="L21" s="6" t="s">
        <v>21</v>
      </c>
      <c r="M21" s="7">
        <v>1</v>
      </c>
      <c r="N21" s="7">
        <v>2</v>
      </c>
      <c r="O21" s="8" t="s">
        <v>22</v>
      </c>
      <c r="P21" s="7">
        <f t="shared" si="4"/>
        <v>35</v>
      </c>
      <c r="Q21" s="35">
        <f t="shared" si="0"/>
        <v>0</v>
      </c>
      <c r="R21" s="26">
        <f t="shared" si="5"/>
        <v>-0.40500000000000114</v>
      </c>
      <c r="S21" s="27">
        <f t="shared" si="1"/>
        <v>34.594999999999999</v>
      </c>
      <c r="T21" s="28">
        <f t="shared" si="2"/>
        <v>0.52631578947368418</v>
      </c>
      <c r="U21" s="12">
        <f t="shared" si="3"/>
        <v>-1.1571428571428604E-2</v>
      </c>
      <c r="V21">
        <f>COUNTIF($L$2:L21,1)</f>
        <v>10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7.25" customHeight="1" x14ac:dyDescent="0.2">
      <c r="A22" s="3">
        <v>20</v>
      </c>
      <c r="B22" s="4">
        <v>45675</v>
      </c>
      <c r="C22" s="3" t="s">
        <v>87</v>
      </c>
      <c r="D22" s="3" t="s">
        <v>28</v>
      </c>
      <c r="E22" s="3">
        <v>1</v>
      </c>
      <c r="F22" s="3" t="s">
        <v>26</v>
      </c>
      <c r="G22" s="3" t="s">
        <v>20</v>
      </c>
      <c r="H22" s="3" t="s">
        <v>55</v>
      </c>
      <c r="I22" s="3" t="s">
        <v>25</v>
      </c>
      <c r="J22" s="13" t="s">
        <v>40</v>
      </c>
      <c r="K22" s="20"/>
      <c r="L22" s="6" t="s">
        <v>21</v>
      </c>
      <c r="M22" s="7">
        <v>1.95</v>
      </c>
      <c r="N22" s="7">
        <v>2</v>
      </c>
      <c r="O22" s="8" t="s">
        <v>22</v>
      </c>
      <c r="P22" s="7">
        <f t="shared" si="4"/>
        <v>37</v>
      </c>
      <c r="Q22" s="32">
        <f t="shared" si="0"/>
        <v>1.9</v>
      </c>
      <c r="R22" s="26">
        <f t="shared" si="5"/>
        <v>1.4949999999999988</v>
      </c>
      <c r="S22" s="27">
        <f t="shared" si="1"/>
        <v>38.494999999999997</v>
      </c>
      <c r="T22" s="28">
        <f t="shared" si="2"/>
        <v>0.55000000000000004</v>
      </c>
      <c r="U22" s="12">
        <f t="shared" si="3"/>
        <v>4.040540540540534E-2</v>
      </c>
      <c r="V22">
        <f>COUNTIF($L$2:L22,1)</f>
        <v>11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7.25" customHeight="1" x14ac:dyDescent="0.2">
      <c r="A23" s="3">
        <v>21</v>
      </c>
      <c r="B23" s="4">
        <v>45675</v>
      </c>
      <c r="C23" s="3" t="s">
        <v>88</v>
      </c>
      <c r="D23" s="3" t="s">
        <v>28</v>
      </c>
      <c r="E23" s="3">
        <v>1</v>
      </c>
      <c r="F23" s="3">
        <v>2</v>
      </c>
      <c r="G23" s="3" t="s">
        <v>20</v>
      </c>
      <c r="H23" s="3" t="s">
        <v>44</v>
      </c>
      <c r="I23" s="3" t="s">
        <v>25</v>
      </c>
      <c r="J23" s="13" t="s">
        <v>89</v>
      </c>
      <c r="K23" s="20"/>
      <c r="L23" s="6" t="s">
        <v>21</v>
      </c>
      <c r="M23" s="7">
        <v>3.05</v>
      </c>
      <c r="N23" s="7">
        <v>1</v>
      </c>
      <c r="O23" s="8" t="s">
        <v>22</v>
      </c>
      <c r="P23" s="7">
        <f t="shared" si="4"/>
        <v>38</v>
      </c>
      <c r="Q23" s="32">
        <f t="shared" si="0"/>
        <v>2.0499999999999998</v>
      </c>
      <c r="R23" s="26">
        <f t="shared" si="5"/>
        <v>3.5449999999999986</v>
      </c>
      <c r="S23" s="27">
        <f t="shared" si="1"/>
        <v>41.545000000000002</v>
      </c>
      <c r="T23" s="28">
        <f t="shared" si="2"/>
        <v>0.5714285714285714</v>
      </c>
      <c r="U23" s="12">
        <f t="shared" si="3"/>
        <v>9.3289473684210575E-2</v>
      </c>
      <c r="V23">
        <f>COUNTIF($L$2:L23,1)</f>
        <v>12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7.25" customHeight="1" x14ac:dyDescent="0.2">
      <c r="A24" s="3">
        <v>22</v>
      </c>
      <c r="B24" s="4">
        <v>45675</v>
      </c>
      <c r="C24" s="3" t="s">
        <v>90</v>
      </c>
      <c r="D24" s="3" t="s">
        <v>28</v>
      </c>
      <c r="E24" s="3">
        <v>1</v>
      </c>
      <c r="F24" s="3" t="s">
        <v>32</v>
      </c>
      <c r="G24" s="3" t="s">
        <v>20</v>
      </c>
      <c r="H24" s="3" t="s">
        <v>44</v>
      </c>
      <c r="I24" s="3" t="s">
        <v>25</v>
      </c>
      <c r="J24" s="13" t="s">
        <v>52</v>
      </c>
      <c r="K24" s="20"/>
      <c r="L24" s="6" t="s">
        <v>21</v>
      </c>
      <c r="M24" s="7">
        <v>1.93</v>
      </c>
      <c r="N24" s="7">
        <v>2</v>
      </c>
      <c r="O24" s="8" t="s">
        <v>22</v>
      </c>
      <c r="P24" s="7">
        <f t="shared" si="4"/>
        <v>40</v>
      </c>
      <c r="Q24" s="32">
        <f t="shared" si="0"/>
        <v>1.8599999999999999</v>
      </c>
      <c r="R24" s="26">
        <f t="shared" si="5"/>
        <v>5.4049999999999985</v>
      </c>
      <c r="S24" s="27">
        <f t="shared" si="1"/>
        <v>45.405000000000001</v>
      </c>
      <c r="T24" s="28">
        <f t="shared" si="2"/>
        <v>0.59090909090909094</v>
      </c>
      <c r="U24" s="12">
        <f t="shared" si="3"/>
        <v>0.13512500000000002</v>
      </c>
      <c r="V24">
        <f>COUNTIF($L$2:L24,1)</f>
        <v>13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8.5" customHeight="1" x14ac:dyDescent="0.2">
      <c r="A25" s="3">
        <v>23</v>
      </c>
      <c r="B25" s="4">
        <v>45675</v>
      </c>
      <c r="C25" s="3" t="s">
        <v>91</v>
      </c>
      <c r="D25" s="3" t="s">
        <v>76</v>
      </c>
      <c r="E25" s="3">
        <v>2</v>
      </c>
      <c r="F25" s="3" t="s">
        <v>92</v>
      </c>
      <c r="G25" s="3" t="s">
        <v>20</v>
      </c>
      <c r="H25" s="3" t="s">
        <v>44</v>
      </c>
      <c r="I25" s="3" t="s">
        <v>23</v>
      </c>
      <c r="J25" s="13" t="s">
        <v>93</v>
      </c>
      <c r="K25" s="20" t="s">
        <v>49</v>
      </c>
      <c r="L25" s="6" t="s">
        <v>24</v>
      </c>
      <c r="M25" s="7">
        <v>2.04</v>
      </c>
      <c r="N25" s="7">
        <v>2</v>
      </c>
      <c r="O25" s="8" t="s">
        <v>22</v>
      </c>
      <c r="P25" s="7">
        <f t="shared" si="4"/>
        <v>42</v>
      </c>
      <c r="Q25" s="25">
        <f t="shared" si="0"/>
        <v>-2</v>
      </c>
      <c r="R25" s="26">
        <f t="shared" si="5"/>
        <v>3.4049999999999985</v>
      </c>
      <c r="S25" s="27">
        <f t="shared" si="1"/>
        <v>45.405000000000001</v>
      </c>
      <c r="T25" s="28">
        <f t="shared" si="2"/>
        <v>0.56521739130434778</v>
      </c>
      <c r="U25" s="12">
        <f t="shared" si="3"/>
        <v>8.10714285714286E-2</v>
      </c>
      <c r="V25">
        <f>COUNTIF($L$2:L25,1)</f>
        <v>13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7.25" customHeight="1" x14ac:dyDescent="0.2">
      <c r="A26" s="3">
        <v>24</v>
      </c>
      <c r="B26" s="4">
        <v>45675</v>
      </c>
      <c r="C26" s="3" t="s">
        <v>94</v>
      </c>
      <c r="D26" s="3" t="s">
        <v>76</v>
      </c>
      <c r="E26" s="3">
        <v>1</v>
      </c>
      <c r="F26" s="3" t="s">
        <v>95</v>
      </c>
      <c r="G26" s="3" t="s">
        <v>20</v>
      </c>
      <c r="H26" s="3" t="s">
        <v>55</v>
      </c>
      <c r="I26" s="3" t="s">
        <v>23</v>
      </c>
      <c r="J26" s="5" t="s">
        <v>22</v>
      </c>
      <c r="K26" s="20"/>
      <c r="L26" s="6" t="s">
        <v>24</v>
      </c>
      <c r="M26" s="7">
        <v>3.4</v>
      </c>
      <c r="N26" s="7">
        <v>1</v>
      </c>
      <c r="O26" s="8" t="s">
        <v>22</v>
      </c>
      <c r="P26" s="7">
        <f t="shared" si="4"/>
        <v>43</v>
      </c>
      <c r="Q26" s="25">
        <f t="shared" si="0"/>
        <v>-1</v>
      </c>
      <c r="R26" s="26">
        <f t="shared" si="5"/>
        <v>2.4049999999999985</v>
      </c>
      <c r="S26" s="27">
        <f t="shared" si="1"/>
        <v>45.405000000000001</v>
      </c>
      <c r="T26" s="28">
        <f t="shared" si="2"/>
        <v>0.54166666666666663</v>
      </c>
      <c r="U26" s="12">
        <f t="shared" si="3"/>
        <v>5.5930232558139559E-2</v>
      </c>
      <c r="V26">
        <f>COUNTIF($L$2:L26,1)</f>
        <v>13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39.75" customHeight="1" x14ac:dyDescent="0.2">
      <c r="A27" s="3">
        <v>25</v>
      </c>
      <c r="B27" s="4">
        <v>45676</v>
      </c>
      <c r="C27" s="3" t="s">
        <v>96</v>
      </c>
      <c r="D27" s="3" t="s">
        <v>71</v>
      </c>
      <c r="E27" s="3">
        <v>3</v>
      </c>
      <c r="F27" s="3" t="s">
        <v>97</v>
      </c>
      <c r="G27" s="3" t="s">
        <v>20</v>
      </c>
      <c r="H27" s="3" t="s">
        <v>44</v>
      </c>
      <c r="I27" s="3" t="s">
        <v>23</v>
      </c>
      <c r="J27" s="13" t="s">
        <v>98</v>
      </c>
      <c r="K27" s="20"/>
      <c r="L27" s="6" t="s">
        <v>21</v>
      </c>
      <c r="M27" s="7">
        <v>2.4700000000000002</v>
      </c>
      <c r="N27" s="7">
        <v>2</v>
      </c>
      <c r="O27" s="8" t="s">
        <v>22</v>
      </c>
      <c r="P27" s="7">
        <f t="shared" si="4"/>
        <v>45</v>
      </c>
      <c r="Q27" s="32">
        <f t="shared" si="0"/>
        <v>2.9400000000000004</v>
      </c>
      <c r="R27" s="26">
        <f t="shared" si="5"/>
        <v>5.3449999999999989</v>
      </c>
      <c r="S27" s="27">
        <f t="shared" si="1"/>
        <v>50.344999999999999</v>
      </c>
      <c r="T27" s="28">
        <f t="shared" si="2"/>
        <v>0.56000000000000005</v>
      </c>
      <c r="U27" s="12">
        <f t="shared" si="3"/>
        <v>0.11877777777777775</v>
      </c>
      <c r="V27">
        <f>COUNTIF($L$2:L27,1)</f>
        <v>14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7.25" customHeight="1" x14ac:dyDescent="0.2">
      <c r="A28" s="3">
        <v>26</v>
      </c>
      <c r="B28" s="4">
        <v>45678</v>
      </c>
      <c r="C28" s="3" t="s">
        <v>99</v>
      </c>
      <c r="D28" s="3" t="s">
        <v>71</v>
      </c>
      <c r="E28" s="3">
        <v>7</v>
      </c>
      <c r="F28" s="3">
        <v>1</v>
      </c>
      <c r="G28" s="3" t="s">
        <v>20</v>
      </c>
      <c r="H28" s="3" t="s">
        <v>44</v>
      </c>
      <c r="I28" s="3" t="s">
        <v>23</v>
      </c>
      <c r="J28" s="5" t="s">
        <v>100</v>
      </c>
      <c r="K28" s="20"/>
      <c r="L28" s="6" t="s">
        <v>24</v>
      </c>
      <c r="M28" s="7">
        <v>43.76</v>
      </c>
      <c r="N28" s="7">
        <v>0.5</v>
      </c>
      <c r="O28" s="8" t="s">
        <v>22</v>
      </c>
      <c r="P28" s="7">
        <f t="shared" si="4"/>
        <v>45.5</v>
      </c>
      <c r="Q28" s="25">
        <f t="shared" si="0"/>
        <v>-0.5</v>
      </c>
      <c r="R28" s="26">
        <f t="shared" si="5"/>
        <v>4.8449999999999989</v>
      </c>
      <c r="S28" s="27">
        <f t="shared" si="1"/>
        <v>50.344999999999999</v>
      </c>
      <c r="T28" s="28">
        <f t="shared" si="2"/>
        <v>0.53846153846153844</v>
      </c>
      <c r="U28" s="12">
        <f t="shared" si="3"/>
        <v>0.10648351648351646</v>
      </c>
      <c r="V28">
        <f>COUNTIF($L$2:L28,1)</f>
        <v>14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7.25" customHeight="1" x14ac:dyDescent="0.2">
      <c r="A29" s="3">
        <v>27</v>
      </c>
      <c r="B29" s="4">
        <v>45678</v>
      </c>
      <c r="C29" s="3" t="s">
        <v>101</v>
      </c>
      <c r="D29" s="3" t="s">
        <v>28</v>
      </c>
      <c r="E29" s="3">
        <v>1</v>
      </c>
      <c r="F29" s="3" t="s">
        <v>82</v>
      </c>
      <c r="G29" s="3" t="s">
        <v>20</v>
      </c>
      <c r="H29" s="3" t="s">
        <v>44</v>
      </c>
      <c r="I29" s="3" t="s">
        <v>23</v>
      </c>
      <c r="J29" s="5" t="s">
        <v>47</v>
      </c>
      <c r="K29" s="20"/>
      <c r="L29" s="6" t="s">
        <v>24</v>
      </c>
      <c r="M29" s="7">
        <v>2.44</v>
      </c>
      <c r="N29" s="7">
        <v>2</v>
      </c>
      <c r="O29" s="8" t="s">
        <v>22</v>
      </c>
      <c r="P29" s="7">
        <f t="shared" si="4"/>
        <v>47.5</v>
      </c>
      <c r="Q29" s="25">
        <f t="shared" si="0"/>
        <v>-2</v>
      </c>
      <c r="R29" s="26">
        <f t="shared" si="5"/>
        <v>2.8449999999999989</v>
      </c>
      <c r="S29" s="27">
        <f t="shared" si="1"/>
        <v>50.344999999999999</v>
      </c>
      <c r="T29" s="28">
        <f t="shared" si="2"/>
        <v>0.51851851851851849</v>
      </c>
      <c r="U29" s="12">
        <f t="shared" si="3"/>
        <v>5.9894736842105237E-2</v>
      </c>
      <c r="V29">
        <f>COUNTIF($L$2:L29,1)</f>
        <v>14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26.25" customHeight="1" x14ac:dyDescent="0.2">
      <c r="A30" s="3">
        <v>28</v>
      </c>
      <c r="B30" s="4">
        <v>45679</v>
      </c>
      <c r="C30" s="3" t="s">
        <v>102</v>
      </c>
      <c r="D30" s="3" t="s">
        <v>71</v>
      </c>
      <c r="E30" s="3">
        <v>2</v>
      </c>
      <c r="F30" s="3" t="s">
        <v>103</v>
      </c>
      <c r="G30" s="3" t="s">
        <v>20</v>
      </c>
      <c r="H30" s="3" t="s">
        <v>44</v>
      </c>
      <c r="I30" s="3" t="s">
        <v>23</v>
      </c>
      <c r="J30" s="13" t="s">
        <v>104</v>
      </c>
      <c r="K30" s="20"/>
      <c r="L30" s="6" t="s">
        <v>24</v>
      </c>
      <c r="M30" s="7">
        <v>2.17</v>
      </c>
      <c r="N30" s="7">
        <v>3</v>
      </c>
      <c r="O30" s="8" t="s">
        <v>22</v>
      </c>
      <c r="P30" s="7">
        <f t="shared" si="4"/>
        <v>50.5</v>
      </c>
      <c r="Q30" s="25">
        <f t="shared" si="0"/>
        <v>-3</v>
      </c>
      <c r="R30" s="26">
        <f t="shared" si="5"/>
        <v>-0.15500000000000114</v>
      </c>
      <c r="S30" s="27">
        <f t="shared" si="1"/>
        <v>50.344999999999999</v>
      </c>
      <c r="T30" s="28">
        <f t="shared" si="2"/>
        <v>0.5</v>
      </c>
      <c r="U30" s="12">
        <f t="shared" si="3"/>
        <v>-3.069306930693092E-3</v>
      </c>
      <c r="V30">
        <f>COUNTIF($L$2:L30,1)</f>
        <v>14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26.25" customHeight="1" x14ac:dyDescent="0.2">
      <c r="A31" s="3">
        <v>29</v>
      </c>
      <c r="B31" s="4">
        <v>45679</v>
      </c>
      <c r="C31" s="3" t="s">
        <v>105</v>
      </c>
      <c r="D31" s="3" t="s">
        <v>71</v>
      </c>
      <c r="E31" s="3">
        <v>2</v>
      </c>
      <c r="F31" s="3" t="s">
        <v>106</v>
      </c>
      <c r="G31" s="3" t="s">
        <v>20</v>
      </c>
      <c r="H31" s="3" t="s">
        <v>44</v>
      </c>
      <c r="I31" s="3" t="s">
        <v>23</v>
      </c>
      <c r="J31" s="13" t="s">
        <v>107</v>
      </c>
      <c r="K31" s="20"/>
      <c r="L31" s="6" t="s">
        <v>21</v>
      </c>
      <c r="M31" s="7">
        <v>2.2599999999999998</v>
      </c>
      <c r="N31" s="7">
        <v>2</v>
      </c>
      <c r="O31" s="8" t="s">
        <v>22</v>
      </c>
      <c r="P31" s="7">
        <f t="shared" si="4"/>
        <v>52.5</v>
      </c>
      <c r="Q31" s="32">
        <f t="shared" si="0"/>
        <v>2.5199999999999996</v>
      </c>
      <c r="R31" s="26">
        <f t="shared" si="5"/>
        <v>2.3649999999999984</v>
      </c>
      <c r="S31" s="27">
        <f t="shared" si="1"/>
        <v>54.864999999999995</v>
      </c>
      <c r="T31" s="28">
        <f t="shared" si="2"/>
        <v>0.51724137931034486</v>
      </c>
      <c r="U31" s="12">
        <f t="shared" si="3"/>
        <v>4.5047619047618948E-2</v>
      </c>
      <c r="V31">
        <f>COUNTIF($L$2:L31,1)</f>
        <v>15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7.25" customHeight="1" x14ac:dyDescent="0.2">
      <c r="A32" s="3">
        <v>30</v>
      </c>
      <c r="B32" s="4">
        <v>45681</v>
      </c>
      <c r="C32" s="3" t="s">
        <v>108</v>
      </c>
      <c r="D32" s="3" t="s">
        <v>28</v>
      </c>
      <c r="E32" s="3">
        <v>1</v>
      </c>
      <c r="F32" s="3" t="s">
        <v>26</v>
      </c>
      <c r="G32" s="3" t="s">
        <v>20</v>
      </c>
      <c r="H32" s="3" t="s">
        <v>44</v>
      </c>
      <c r="I32" s="3" t="s">
        <v>25</v>
      </c>
      <c r="J32" s="13" t="s">
        <v>56</v>
      </c>
      <c r="K32" s="20"/>
      <c r="L32" s="6" t="s">
        <v>21</v>
      </c>
      <c r="M32" s="7">
        <v>1.9</v>
      </c>
      <c r="N32" s="7">
        <v>3</v>
      </c>
      <c r="O32" s="8" t="s">
        <v>22</v>
      </c>
      <c r="P32" s="7">
        <f t="shared" si="4"/>
        <v>55.5</v>
      </c>
      <c r="Q32" s="32">
        <f t="shared" si="0"/>
        <v>2.6999999999999993</v>
      </c>
      <c r="R32" s="26">
        <f t="shared" si="5"/>
        <v>5.0649999999999977</v>
      </c>
      <c r="S32" s="27">
        <f t="shared" si="1"/>
        <v>60.564999999999998</v>
      </c>
      <c r="T32" s="28">
        <f t="shared" si="2"/>
        <v>0.53333333333333333</v>
      </c>
      <c r="U32" s="12">
        <f t="shared" si="3"/>
        <v>9.1261261261261217E-2</v>
      </c>
      <c r="V32">
        <f>COUNTIF($L$2:L32,1)</f>
        <v>16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7.25" customHeight="1" x14ac:dyDescent="0.2">
      <c r="A33" s="3">
        <v>31</v>
      </c>
      <c r="B33" s="4">
        <v>45681</v>
      </c>
      <c r="C33" s="3" t="s">
        <v>108</v>
      </c>
      <c r="D33" s="3" t="s">
        <v>28</v>
      </c>
      <c r="E33" s="3">
        <v>1</v>
      </c>
      <c r="F33" s="3" t="s">
        <v>33</v>
      </c>
      <c r="G33" s="3" t="s">
        <v>20</v>
      </c>
      <c r="H33" s="3" t="s">
        <v>44</v>
      </c>
      <c r="I33" s="3" t="s">
        <v>25</v>
      </c>
      <c r="J33" s="13" t="s">
        <v>56</v>
      </c>
      <c r="K33" s="20"/>
      <c r="L33" s="6" t="s">
        <v>21</v>
      </c>
      <c r="M33" s="7">
        <v>1.92</v>
      </c>
      <c r="N33" s="7">
        <v>3</v>
      </c>
      <c r="O33" s="8" t="s">
        <v>22</v>
      </c>
      <c r="P33" s="7">
        <f t="shared" si="4"/>
        <v>58.5</v>
      </c>
      <c r="Q33" s="32">
        <f t="shared" si="0"/>
        <v>2.76</v>
      </c>
      <c r="R33" s="26">
        <f t="shared" si="5"/>
        <v>7.8249999999999975</v>
      </c>
      <c r="S33" s="27">
        <f t="shared" si="1"/>
        <v>66.325000000000003</v>
      </c>
      <c r="T33" s="28">
        <f t="shared" si="2"/>
        <v>0.54838709677419351</v>
      </c>
      <c r="U33" s="12">
        <f t="shared" si="3"/>
        <v>0.13376068376068381</v>
      </c>
      <c r="V33">
        <f>COUNTIF($L$2:L33,1)</f>
        <v>17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7.25" customHeight="1" x14ac:dyDescent="0.2">
      <c r="A34" s="3">
        <v>32</v>
      </c>
      <c r="B34" s="4">
        <v>45681</v>
      </c>
      <c r="C34" s="3" t="s">
        <v>109</v>
      </c>
      <c r="D34" s="3" t="s">
        <v>28</v>
      </c>
      <c r="E34" s="3">
        <v>1</v>
      </c>
      <c r="F34" s="3" t="s">
        <v>51</v>
      </c>
      <c r="G34" s="3" t="s">
        <v>20</v>
      </c>
      <c r="H34" s="3" t="s">
        <v>44</v>
      </c>
      <c r="I34" s="3" t="s">
        <v>25</v>
      </c>
      <c r="J34" s="5" t="s">
        <v>40</v>
      </c>
      <c r="K34" s="20" t="s">
        <v>31</v>
      </c>
      <c r="L34" s="6" t="s">
        <v>24</v>
      </c>
      <c r="M34" s="7">
        <v>1.92</v>
      </c>
      <c r="N34" s="7">
        <v>2</v>
      </c>
      <c r="O34" s="8" t="s">
        <v>22</v>
      </c>
      <c r="P34" s="7">
        <f t="shared" si="4"/>
        <v>60.5</v>
      </c>
      <c r="Q34" s="25">
        <f t="shared" si="0"/>
        <v>-2</v>
      </c>
      <c r="R34" s="26">
        <f t="shared" si="5"/>
        <v>5.8249999999999975</v>
      </c>
      <c r="S34" s="27">
        <f t="shared" si="1"/>
        <v>66.325000000000003</v>
      </c>
      <c r="T34" s="28">
        <f t="shared" si="2"/>
        <v>0.53125</v>
      </c>
      <c r="U34" s="12">
        <f t="shared" si="3"/>
        <v>9.6280991735537239E-2</v>
      </c>
      <c r="V34">
        <f>COUNTIF($L$2:L34,1)</f>
        <v>17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7.25" customHeight="1" x14ac:dyDescent="0.2">
      <c r="A35" s="3">
        <v>33</v>
      </c>
      <c r="B35" s="4">
        <v>45681</v>
      </c>
      <c r="C35" s="3" t="s">
        <v>109</v>
      </c>
      <c r="D35" s="3" t="s">
        <v>28</v>
      </c>
      <c r="E35" s="3">
        <v>1</v>
      </c>
      <c r="F35" s="3" t="s">
        <v>110</v>
      </c>
      <c r="G35" s="3" t="s">
        <v>20</v>
      </c>
      <c r="H35" s="3" t="s">
        <v>44</v>
      </c>
      <c r="I35" s="3" t="s">
        <v>25</v>
      </c>
      <c r="J35" s="5" t="s">
        <v>40</v>
      </c>
      <c r="K35" s="20" t="s">
        <v>31</v>
      </c>
      <c r="L35" s="6" t="s">
        <v>24</v>
      </c>
      <c r="M35" s="7">
        <v>1.89</v>
      </c>
      <c r="N35" s="7">
        <v>2</v>
      </c>
      <c r="O35" s="8" t="s">
        <v>22</v>
      </c>
      <c r="P35" s="7">
        <f t="shared" si="4"/>
        <v>62.5</v>
      </c>
      <c r="Q35" s="25">
        <f t="shared" si="0"/>
        <v>-2</v>
      </c>
      <c r="R35" s="26">
        <f t="shared" si="5"/>
        <v>3.8249999999999975</v>
      </c>
      <c r="S35" s="27">
        <f t="shared" si="1"/>
        <v>66.325000000000003</v>
      </c>
      <c r="T35" s="28">
        <f t="shared" si="2"/>
        <v>0.51515151515151514</v>
      </c>
      <c r="U35" s="12">
        <f t="shared" si="3"/>
        <v>6.1200000000000046E-2</v>
      </c>
      <c r="V35">
        <f>COUNTIF($L$2:L35,1)</f>
        <v>17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7.25" customHeight="1" x14ac:dyDescent="0.2">
      <c r="A36" s="3">
        <v>34</v>
      </c>
      <c r="B36" s="4">
        <v>45682</v>
      </c>
      <c r="C36" s="3" t="s">
        <v>111</v>
      </c>
      <c r="D36" s="3" t="s">
        <v>28</v>
      </c>
      <c r="E36" s="3">
        <v>1</v>
      </c>
      <c r="F36" s="3" t="s">
        <v>35</v>
      </c>
      <c r="G36" s="3" t="s">
        <v>20</v>
      </c>
      <c r="H36" s="3" t="s">
        <v>44</v>
      </c>
      <c r="I36" s="3" t="s">
        <v>25</v>
      </c>
      <c r="J36" s="5" t="s">
        <v>48</v>
      </c>
      <c r="K36" s="20"/>
      <c r="L36" s="6" t="s">
        <v>24</v>
      </c>
      <c r="M36" s="7">
        <v>1.89</v>
      </c>
      <c r="N36" s="7">
        <v>3</v>
      </c>
      <c r="O36" s="8" t="s">
        <v>22</v>
      </c>
      <c r="P36" s="7">
        <f t="shared" si="4"/>
        <v>65.5</v>
      </c>
      <c r="Q36" s="25">
        <f t="shared" si="0"/>
        <v>-3</v>
      </c>
      <c r="R36" s="26">
        <f t="shared" si="5"/>
        <v>0.82499999999999751</v>
      </c>
      <c r="S36" s="27">
        <f t="shared" si="1"/>
        <v>66.325000000000003</v>
      </c>
      <c r="T36" s="28">
        <f t="shared" si="2"/>
        <v>0.5</v>
      </c>
      <c r="U36" s="12">
        <f t="shared" si="3"/>
        <v>1.2595419847328287E-2</v>
      </c>
      <c r="V36">
        <f>COUNTIF($L$2:L36,1)</f>
        <v>17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7.25" customHeight="1" x14ac:dyDescent="0.2">
      <c r="A37" s="3">
        <v>35</v>
      </c>
      <c r="B37" s="4">
        <v>45682</v>
      </c>
      <c r="C37" s="3" t="s">
        <v>112</v>
      </c>
      <c r="D37" s="3" t="s">
        <v>28</v>
      </c>
      <c r="E37" s="3">
        <v>1</v>
      </c>
      <c r="F37" s="3" t="s">
        <v>35</v>
      </c>
      <c r="G37" s="3" t="s">
        <v>20</v>
      </c>
      <c r="H37" s="3" t="s">
        <v>44</v>
      </c>
      <c r="I37" s="3" t="s">
        <v>25</v>
      </c>
      <c r="J37" s="13" t="s">
        <v>45</v>
      </c>
      <c r="K37" s="20"/>
      <c r="L37" s="6" t="s">
        <v>21</v>
      </c>
      <c r="M37" s="7">
        <v>2</v>
      </c>
      <c r="N37" s="7">
        <v>1</v>
      </c>
      <c r="O37" s="8" t="s">
        <v>22</v>
      </c>
      <c r="P37" s="7">
        <f t="shared" si="4"/>
        <v>66.5</v>
      </c>
      <c r="Q37" s="32">
        <f t="shared" si="0"/>
        <v>1</v>
      </c>
      <c r="R37" s="26">
        <f t="shared" si="5"/>
        <v>1.8249999999999975</v>
      </c>
      <c r="S37" s="27">
        <f t="shared" si="1"/>
        <v>68.325000000000003</v>
      </c>
      <c r="T37" s="28">
        <f t="shared" si="2"/>
        <v>0.51428571428571423</v>
      </c>
      <c r="U37" s="12">
        <f t="shared" si="3"/>
        <v>2.7443609022556433E-2</v>
      </c>
      <c r="V37">
        <f>COUNTIF($L$2:L37,1)</f>
        <v>18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39.75" customHeight="1" x14ac:dyDescent="0.2">
      <c r="A38" s="3">
        <v>36</v>
      </c>
      <c r="B38" s="4">
        <v>45683</v>
      </c>
      <c r="C38" s="3" t="s">
        <v>113</v>
      </c>
      <c r="D38" s="3" t="s">
        <v>76</v>
      </c>
      <c r="E38" s="3">
        <v>3</v>
      </c>
      <c r="F38" s="3" t="s">
        <v>114</v>
      </c>
      <c r="G38" s="3" t="s">
        <v>20</v>
      </c>
      <c r="H38" s="3" t="s">
        <v>44</v>
      </c>
      <c r="I38" s="3" t="s">
        <v>23</v>
      </c>
      <c r="J38" s="13" t="s">
        <v>115</v>
      </c>
      <c r="K38" s="20" t="s">
        <v>49</v>
      </c>
      <c r="L38" s="6" t="s">
        <v>24</v>
      </c>
      <c r="M38" s="7">
        <v>2.4300000000000002</v>
      </c>
      <c r="N38" s="7">
        <v>2</v>
      </c>
      <c r="O38" s="8" t="s">
        <v>22</v>
      </c>
      <c r="P38" s="7">
        <f t="shared" si="4"/>
        <v>68.5</v>
      </c>
      <c r="Q38" s="25">
        <f t="shared" si="0"/>
        <v>-2</v>
      </c>
      <c r="R38" s="26">
        <f t="shared" si="5"/>
        <v>-0.17500000000000249</v>
      </c>
      <c r="S38" s="27">
        <f t="shared" si="1"/>
        <v>68.325000000000003</v>
      </c>
      <c r="T38" s="28">
        <f t="shared" si="2"/>
        <v>0.5</v>
      </c>
      <c r="U38" s="12">
        <f t="shared" si="3"/>
        <v>-2.5547445255474036E-3</v>
      </c>
      <c r="V38">
        <f>COUNTIF($L$2:L38,1)</f>
        <v>18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39.75" customHeight="1" x14ac:dyDescent="0.2">
      <c r="A39" s="3">
        <v>37</v>
      </c>
      <c r="B39" s="4">
        <v>45686</v>
      </c>
      <c r="C39" s="3" t="s">
        <v>116</v>
      </c>
      <c r="D39" s="3" t="s">
        <v>71</v>
      </c>
      <c r="E39" s="3">
        <v>3</v>
      </c>
      <c r="F39" s="3" t="s">
        <v>117</v>
      </c>
      <c r="G39" s="3" t="s">
        <v>20</v>
      </c>
      <c r="H39" s="3" t="s">
        <v>44</v>
      </c>
      <c r="I39" s="3" t="s">
        <v>23</v>
      </c>
      <c r="J39" s="13" t="s">
        <v>118</v>
      </c>
      <c r="K39" s="20"/>
      <c r="L39" s="6" t="s">
        <v>24</v>
      </c>
      <c r="M39" s="7">
        <v>4.12</v>
      </c>
      <c r="N39" s="7">
        <v>2</v>
      </c>
      <c r="O39" s="8" t="s">
        <v>22</v>
      </c>
      <c r="P39" s="7">
        <f t="shared" si="4"/>
        <v>70.5</v>
      </c>
      <c r="Q39" s="25">
        <f t="shared" si="0"/>
        <v>-2</v>
      </c>
      <c r="R39" s="26">
        <f t="shared" si="5"/>
        <v>-2.1750000000000025</v>
      </c>
      <c r="S39" s="27">
        <f t="shared" si="1"/>
        <v>68.325000000000003</v>
      </c>
      <c r="T39" s="28">
        <f t="shared" si="2"/>
        <v>0.48648648648648651</v>
      </c>
      <c r="U39" s="12">
        <f t="shared" si="3"/>
        <v>-3.0851063829787195E-2</v>
      </c>
      <c r="V39">
        <f>COUNTIF($L$2:L39,1)</f>
        <v>18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39.75" customHeight="1" x14ac:dyDescent="0.2">
      <c r="A40" s="3">
        <v>38</v>
      </c>
      <c r="B40" s="4">
        <v>45686</v>
      </c>
      <c r="C40" s="3" t="s">
        <v>116</v>
      </c>
      <c r="D40" s="3" t="s">
        <v>71</v>
      </c>
      <c r="E40" s="3">
        <v>3</v>
      </c>
      <c r="F40" s="3" t="s">
        <v>119</v>
      </c>
      <c r="G40" s="3" t="s">
        <v>20</v>
      </c>
      <c r="H40" s="3" t="s">
        <v>44</v>
      </c>
      <c r="I40" s="3" t="s">
        <v>23</v>
      </c>
      <c r="J40" s="13" t="s">
        <v>120</v>
      </c>
      <c r="K40" s="20" t="s">
        <v>49</v>
      </c>
      <c r="L40" s="6" t="s">
        <v>24</v>
      </c>
      <c r="M40" s="7">
        <v>4.74</v>
      </c>
      <c r="N40" s="7">
        <v>2</v>
      </c>
      <c r="O40" s="8" t="s">
        <v>22</v>
      </c>
      <c r="P40" s="7">
        <f t="shared" si="4"/>
        <v>72.5</v>
      </c>
      <c r="Q40" s="25">
        <f t="shared" si="0"/>
        <v>-2</v>
      </c>
      <c r="R40" s="26">
        <f t="shared" si="5"/>
        <v>-4.1750000000000025</v>
      </c>
      <c r="S40" s="27">
        <f t="shared" si="1"/>
        <v>68.325000000000003</v>
      </c>
      <c r="T40" s="28">
        <f t="shared" si="2"/>
        <v>0.47368421052631576</v>
      </c>
      <c r="U40" s="12">
        <f t="shared" si="3"/>
        <v>-5.7586206896551688E-2</v>
      </c>
      <c r="V40">
        <f>COUNTIF($L$2:L40,1)</f>
        <v>18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90.75" customHeight="1" x14ac:dyDescent="0.2">
      <c r="A41" s="3">
        <v>39</v>
      </c>
      <c r="B41" s="4">
        <v>45686</v>
      </c>
      <c r="C41" s="3" t="s">
        <v>121</v>
      </c>
      <c r="D41" s="3" t="s">
        <v>71</v>
      </c>
      <c r="E41" s="3">
        <v>7</v>
      </c>
      <c r="F41" s="3" t="s">
        <v>122</v>
      </c>
      <c r="G41" s="3" t="s">
        <v>20</v>
      </c>
      <c r="H41" s="3" t="s">
        <v>44</v>
      </c>
      <c r="I41" s="3" t="s">
        <v>23</v>
      </c>
      <c r="J41" s="13" t="s">
        <v>123</v>
      </c>
      <c r="K41" s="20"/>
      <c r="L41" s="6" t="s">
        <v>24</v>
      </c>
      <c r="M41" s="7">
        <v>52.48</v>
      </c>
      <c r="N41" s="7">
        <v>0.5</v>
      </c>
      <c r="O41" s="8" t="s">
        <v>22</v>
      </c>
      <c r="P41" s="7">
        <f t="shared" si="4"/>
        <v>73</v>
      </c>
      <c r="Q41" s="25">
        <f t="shared" si="0"/>
        <v>-0.5</v>
      </c>
      <c r="R41" s="26">
        <f t="shared" si="5"/>
        <v>-4.6750000000000025</v>
      </c>
      <c r="S41" s="27">
        <f t="shared" si="1"/>
        <v>68.325000000000003</v>
      </c>
      <c r="T41" s="28">
        <f t="shared" si="2"/>
        <v>0.46153846153846156</v>
      </c>
      <c r="U41" s="12">
        <f t="shared" si="3"/>
        <v>-6.4041095890410918E-2</v>
      </c>
      <c r="V41">
        <f>COUNTIF($L$2:L41,1)</f>
        <v>18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7.25" customHeight="1" x14ac:dyDescent="0.2">
      <c r="A42" s="3">
        <v>40</v>
      </c>
      <c r="B42" s="4">
        <v>45686</v>
      </c>
      <c r="C42" s="3" t="s">
        <v>124</v>
      </c>
      <c r="D42" s="3" t="s">
        <v>71</v>
      </c>
      <c r="E42" s="3">
        <v>6</v>
      </c>
      <c r="F42" s="3">
        <v>1</v>
      </c>
      <c r="G42" s="3" t="s">
        <v>20</v>
      </c>
      <c r="H42" s="3" t="s">
        <v>55</v>
      </c>
      <c r="I42" s="3" t="s">
        <v>23</v>
      </c>
      <c r="J42" s="5" t="s">
        <v>125</v>
      </c>
      <c r="K42" s="20"/>
      <c r="L42" s="6" t="s">
        <v>24</v>
      </c>
      <c r="M42" s="7">
        <v>35.92</v>
      </c>
      <c r="N42" s="7">
        <v>0.5</v>
      </c>
      <c r="O42" s="8" t="s">
        <v>22</v>
      </c>
      <c r="P42" s="7">
        <f t="shared" si="4"/>
        <v>73.5</v>
      </c>
      <c r="Q42" s="25">
        <f t="shared" si="0"/>
        <v>-0.5</v>
      </c>
      <c r="R42" s="26">
        <f t="shared" si="5"/>
        <v>-5.1750000000000025</v>
      </c>
      <c r="S42" s="27">
        <f t="shared" si="1"/>
        <v>68.325000000000003</v>
      </c>
      <c r="T42" s="28">
        <f t="shared" si="2"/>
        <v>0.45</v>
      </c>
      <c r="U42" s="12">
        <f t="shared" si="3"/>
        <v>-7.0408163265306078E-2</v>
      </c>
      <c r="V42">
        <f>COUNTIF($L$2:L42,1)</f>
        <v>18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</sheetData>
  <sheetProtection selectLockedCells="1" selectUnlockedCells="1"/>
  <autoFilter ref="A1:IK42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Januar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Koch</cp:lastModifiedBy>
  <dcterms:created xsi:type="dcterms:W3CDTF">2017-05-08T10:53:33Z</dcterms:created>
  <dcterms:modified xsi:type="dcterms:W3CDTF">2025-04-08T12:27:32Z</dcterms:modified>
</cp:coreProperties>
</file>