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72C89270-EC3B-4C2E-816C-94D123F2665D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Februar" sheetId="1" r:id="rId1"/>
  </sheets>
  <definedNames>
    <definedName name="__Anonymous_Sheet_DB__1">Februar!#REF!</definedName>
    <definedName name="__xlnm._FilterDatabase" localSheetId="0">Februar!#REF!</definedName>
    <definedName name="__xlnm._FilterDatabase_1">Februar!#REF!</definedName>
    <definedName name="_xlnm._FilterDatabase" localSheetId="0" hidden="1">Februar!$A$1:$IK$27</definedName>
    <definedName name="Excel_BuiltIn__FilterDatabase" localSheetId="0">Februar!#REF!</definedName>
    <definedName name="Excel_BuiltIn__FilterDatabase_1">Februar!#REF!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7" i="1" l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S4" i="1"/>
  <c r="U4" i="1" s="1"/>
  <c r="P5" i="1"/>
  <c r="S3" i="1"/>
  <c r="U3" i="1" s="1"/>
  <c r="S5" i="1" l="1"/>
  <c r="U5" i="1" s="1"/>
  <c r="P6" i="1"/>
  <c r="P7" i="1" l="1"/>
  <c r="S6" i="1"/>
  <c r="U6" i="1" s="1"/>
  <c r="S7" i="1" l="1"/>
  <c r="U7" i="1" s="1"/>
  <c r="P8" i="1"/>
  <c r="P9" i="1" l="1"/>
  <c r="S8" i="1"/>
  <c r="U8" i="1" s="1"/>
  <c r="S9" i="1" l="1"/>
  <c r="U9" i="1" s="1"/>
  <c r="P10" i="1"/>
  <c r="P11" i="1" l="1"/>
  <c r="S10" i="1"/>
  <c r="U10" i="1" s="1"/>
  <c r="S11" i="1" l="1"/>
  <c r="U11" i="1" s="1"/>
  <c r="P12" i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S16" i="1" l="1"/>
  <c r="U16" i="1" s="1"/>
  <c r="P17" i="1"/>
  <c r="P18" i="1" l="1"/>
  <c r="S17" i="1"/>
  <c r="U17" i="1" s="1"/>
  <c r="S18" i="1" l="1"/>
  <c r="U18" i="1" s="1"/>
  <c r="P19" i="1"/>
  <c r="P20" i="1" l="1"/>
  <c r="S19" i="1"/>
  <c r="U19" i="1" s="1"/>
  <c r="S20" i="1" l="1"/>
  <c r="U20" i="1" s="1"/>
  <c r="P21" i="1"/>
  <c r="P22" i="1" l="1"/>
  <c r="S21" i="1"/>
  <c r="U21" i="1" s="1"/>
  <c r="P23" i="1" l="1"/>
  <c r="S22" i="1"/>
  <c r="U22" i="1" s="1"/>
  <c r="S23" i="1" l="1"/>
  <c r="U23" i="1" s="1"/>
  <c r="P24" i="1"/>
  <c r="P25" i="1" l="1"/>
  <c r="S24" i="1"/>
  <c r="U24" i="1" s="1"/>
  <c r="S25" i="1" l="1"/>
  <c r="U25" i="1" s="1"/>
  <c r="P26" i="1"/>
  <c r="P27" i="1" l="1"/>
  <c r="S27" i="1" s="1"/>
  <c r="U27" i="1" s="1"/>
  <c r="S26" i="1"/>
  <c r="U26" i="1" s="1"/>
</calcChain>
</file>

<file path=xl/sharedStrings.xml><?xml version="1.0" encoding="utf-8"?>
<sst xmlns="http://schemas.openxmlformats.org/spreadsheetml/2006/main" count="250" uniqueCount="97">
  <si>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</si>
  <si>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</si>
  <si>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</si>
  <si>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</si>
  <si>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</si>
  <si>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</si>
  <si>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</si>
  <si>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</si>
  <si>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</si>
  <si>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</si>
  <si>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</si>
  <si>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</si>
  <si>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</si>
  <si>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</si>
  <si>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</si>
  <si>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</si>
  <si>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</si>
  <si>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</si>
  <si>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</si>
  <si>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</si>
  <si>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</si>
  <si>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</si>
  <si>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nein</t>
  </si>
  <si>
    <t>Pregame</t>
  </si>
  <si>
    <t>0</t>
  </si>
  <si>
    <t>Fussball</t>
  </si>
  <si>
    <t>Live</t>
  </si>
  <si>
    <t>2 asian -0,75</t>
  </si>
  <si>
    <t>Testspiel</t>
  </si>
  <si>
    <t>2-1</t>
  </si>
  <si>
    <t>Chancenwucher</t>
  </si>
  <si>
    <t>1
2</t>
  </si>
  <si>
    <t>1 asian -1,75</t>
  </si>
  <si>
    <t>3-1</t>
  </si>
  <si>
    <t>0-1</t>
  </si>
  <si>
    <t>Amateure</t>
  </si>
  <si>
    <t>asian</t>
  </si>
  <si>
    <t>2-2</t>
  </si>
  <si>
    <t>1 asian -0,75</t>
  </si>
  <si>
    <t>1 asian -2,25</t>
  </si>
  <si>
    <t>rabona</t>
  </si>
  <si>
    <t>1X</t>
  </si>
  <si>
    <t>6-0</t>
  </si>
  <si>
    <t>Gleisdorf - Allerheiligen</t>
  </si>
  <si>
    <t>3-3</t>
  </si>
  <si>
    <t>KFUM - Arendal</t>
  </si>
  <si>
    <t>Frauental - Heiligenkreuz</t>
  </si>
  <si>
    <t>3-2</t>
  </si>
  <si>
    <t>Bryne - Lysekloster</t>
  </si>
  <si>
    <t>5-1</t>
  </si>
  <si>
    <t>Kalsdorf - Wolfsberg</t>
  </si>
  <si>
    <t>Atletico - Mallorca
Espanyol - Real</t>
  </si>
  <si>
    <r>
      <t xml:space="preserve">2-0
</t>
    </r>
    <r>
      <rPr>
        <b/>
        <sz val="10"/>
        <color rgb="FFFF0000"/>
        <rFont val="Arial"/>
        <family val="2"/>
      </rPr>
      <t>1-0</t>
    </r>
  </si>
  <si>
    <t>Juve - Empoli
Eilenburg - Lok. Leipzig</t>
  </si>
  <si>
    <t>4-1
0-3</t>
  </si>
  <si>
    <t>Meuselwitz - BFC Dynamo</t>
  </si>
  <si>
    <t>Eintracht - Wolfsburg
Arsenal - City</t>
  </si>
  <si>
    <t>beide treffen
beide treffen</t>
  </si>
  <si>
    <t>1-1
5-1</t>
  </si>
  <si>
    <t>ASC Dortmund - Clarholz
Barcelona - Alaves
Leverkusen - Hoffenheim</t>
  </si>
  <si>
    <t>1
1 asian -1,25
1 asian -1,25</t>
  </si>
  <si>
    <r>
      <rPr>
        <b/>
        <sz val="10"/>
        <color rgb="FF00B050"/>
        <rFont val="Arial"/>
        <family val="2"/>
      </rPr>
      <t>4-2</t>
    </r>
    <r>
      <rPr>
        <b/>
        <sz val="10"/>
        <color rgb="FFFF0000"/>
        <rFont val="Arial"/>
        <family val="2"/>
      </rPr>
      <t xml:space="preserve">
1-0
</t>
    </r>
    <r>
      <rPr>
        <b/>
        <sz val="10"/>
        <color rgb="FF00B050"/>
        <rFont val="Arial"/>
        <family val="2"/>
      </rPr>
      <t>3-1</t>
    </r>
  </si>
  <si>
    <t>Middelfart - OKS</t>
  </si>
  <si>
    <t>1 asian -2,5</t>
  </si>
  <si>
    <t>29-3 Schüsse</t>
  </si>
  <si>
    <t>1 asian -3,5</t>
  </si>
  <si>
    <t>Lok. Leipzig - Vikt. Berlin
Hohkeppel - Duisburg</t>
  </si>
  <si>
    <r>
      <t xml:space="preserve">1-0
</t>
    </r>
    <r>
      <rPr>
        <b/>
        <sz val="10"/>
        <color rgb="FFFF0000"/>
        <rFont val="Arial"/>
        <family val="2"/>
      </rPr>
      <t>2-2</t>
    </r>
  </si>
  <si>
    <t>0-2 Führung..</t>
  </si>
  <si>
    <t>Magdeburg - Nürnberg
Uerdingen - Rödinghausen</t>
  </si>
  <si>
    <t>beide treffen
2</t>
  </si>
  <si>
    <r>
      <rPr>
        <b/>
        <sz val="10"/>
        <color rgb="FF00B050"/>
        <rFont val="Arial"/>
        <family val="2"/>
      </rPr>
      <t>3-4</t>
    </r>
    <r>
      <rPr>
        <b/>
        <sz val="10"/>
        <color rgb="FFFF0000"/>
        <rFont val="Arial"/>
        <family val="2"/>
      </rPr>
      <t xml:space="preserve">
0-0</t>
    </r>
  </si>
  <si>
    <t>Bryne - Sandnes</t>
  </si>
  <si>
    <t>0-3</t>
  </si>
  <si>
    <t>Hoffenheim - Union
Dortmund - Stuttgart</t>
  </si>
  <si>
    <r>
      <t xml:space="preserve">0-4
</t>
    </r>
    <r>
      <rPr>
        <b/>
        <sz val="10"/>
        <color rgb="FF00B050"/>
        <rFont val="Arial"/>
        <family val="2"/>
      </rPr>
      <t>1-2</t>
    </r>
  </si>
  <si>
    <t>Wolfsburg - Leverkusen
Hertha - Kaiserslautern</t>
  </si>
  <si>
    <t>0-0
0-1</t>
  </si>
  <si>
    <t>Offenbach - Vfr Mannheim</t>
  </si>
  <si>
    <t>1 1. Halbzeit</t>
  </si>
  <si>
    <t>Beltinci - Fehring</t>
  </si>
  <si>
    <t>Illertissen - Hankofen
Wolfsburg - Bochum</t>
  </si>
  <si>
    <t>1
1</t>
  </si>
  <si>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1-1</t>
    </r>
  </si>
  <si>
    <t>St. Kickers - Gießen
Emden - Todesfelde</t>
  </si>
  <si>
    <t>1
1 asian -1</t>
  </si>
  <si>
    <r>
      <t xml:space="preserve">3-0
</t>
    </r>
    <r>
      <rPr>
        <b/>
        <sz val="10"/>
        <color rgb="FF0070C0"/>
        <rFont val="Arial"/>
        <family val="2"/>
      </rPr>
      <t>1-0</t>
    </r>
  </si>
  <si>
    <t>Kiel - Leverkusen
Inter - Genua
Las Palmas - Barcelona</t>
  </si>
  <si>
    <t>2
1
2</t>
  </si>
  <si>
    <t>0-2
1-0
0-2</t>
  </si>
  <si>
    <t>Ajax - Eagles
Leipzig - Heidenheim</t>
  </si>
  <si>
    <r>
      <t xml:space="preserve">2-0 
</t>
    </r>
    <r>
      <rPr>
        <b/>
        <sz val="10"/>
        <color rgb="FFFF0000"/>
        <rFont val="Arial"/>
        <family val="2"/>
      </rPr>
      <t>2-2</t>
    </r>
  </si>
  <si>
    <t>Real - Girona
Empoli - Atalanta</t>
  </si>
  <si>
    <t>2-0
0-5</t>
  </si>
  <si>
    <t>RW Oberhausen - Uerdingen
Monaco - Reims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</si>
  <si>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2-0</t>
    </r>
  </si>
  <si>
    <t>80. &amp; 90.+6 Gegentore..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</si>
</sst>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0" fontId="2" fillId="4" borderId="12" xfId="0" quotePrefix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Februar</a:t>
            </a:r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layout>
                <c:manualLayout>
                  <c:x val="-1.7992917347585971E-2"/>
                  <c:y val="-3.9812258853429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6-458D-BD39-513A9991A7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13-4ADE-A32B-9D5413E5D0D4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55-4729-AB4F-76AB104A319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4801721450623682E-2"/>
                      <c:h val="5.78981793936563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59A-4F6D-9E7F-CC9CB8A816C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E-440F-88CE-95861EA29FA8}"/>
                </c:ext>
              </c:extLst>
            </c:dLbl>
            <c:dLbl>
              <c:idx val="6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layout>
                <c:manualLayout>
                  <c:x val="-2.1338058570903623E-2"/>
                  <c:y val="-5.53417468088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8-459C-8AC4-9F21D7238CCF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layout>
                <c:manualLayout>
                  <c:x val="-1.7033589451493202E-2"/>
                  <c:y val="-6.2891167323330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21-49FC-8222-04483BE505C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layout>
                <c:manualLayout>
                  <c:x val="-1.595576729520605E-2"/>
                  <c:y val="-4.56134688362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5"/>
              <c:layout>
                <c:manualLayout>
                  <c:x val="-6.1151738841385122E-3"/>
                  <c:y val="-9.369265921080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14291281722089E-2"/>
                      <c:h val="3.353190922302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A7-4535-892E-47305845E898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Februar!$R$3:$R$27</c:f>
              <c:numCache>
                <c:formatCode>General</c:formatCode>
                <c:ptCount val="25"/>
                <c:pt idx="0">
                  <c:v>2.4000000000000004</c:v>
                </c:pt>
                <c:pt idx="1">
                  <c:v>3.7350000000000003</c:v>
                </c:pt>
                <c:pt idx="2">
                  <c:v>2.2350000000000003</c:v>
                </c:pt>
                <c:pt idx="3">
                  <c:v>4.2350000000000003</c:v>
                </c:pt>
                <c:pt idx="4">
                  <c:v>3.2350000000000003</c:v>
                </c:pt>
                <c:pt idx="5">
                  <c:v>1.2350000000000003</c:v>
                </c:pt>
                <c:pt idx="6">
                  <c:v>3.2</c:v>
                </c:pt>
                <c:pt idx="7">
                  <c:v>1.2000000000000002</c:v>
                </c:pt>
                <c:pt idx="8">
                  <c:v>3.4950000000000001</c:v>
                </c:pt>
                <c:pt idx="9">
                  <c:v>3.375</c:v>
                </c:pt>
                <c:pt idx="10">
                  <c:v>1.375</c:v>
                </c:pt>
                <c:pt idx="11">
                  <c:v>-0.625</c:v>
                </c:pt>
                <c:pt idx="12">
                  <c:v>-2.125</c:v>
                </c:pt>
                <c:pt idx="13">
                  <c:v>-3.625</c:v>
                </c:pt>
                <c:pt idx="14">
                  <c:v>-5.625</c:v>
                </c:pt>
                <c:pt idx="15">
                  <c:v>-7.125</c:v>
                </c:pt>
                <c:pt idx="16">
                  <c:v>-8.625</c:v>
                </c:pt>
                <c:pt idx="17">
                  <c:v>-10.625</c:v>
                </c:pt>
                <c:pt idx="18">
                  <c:v>-12.125</c:v>
                </c:pt>
                <c:pt idx="19">
                  <c:v>-13.125</c:v>
                </c:pt>
                <c:pt idx="20">
                  <c:v>-12.645</c:v>
                </c:pt>
                <c:pt idx="21">
                  <c:v>-9.4350000000000005</c:v>
                </c:pt>
                <c:pt idx="22">
                  <c:v>-11.435</c:v>
                </c:pt>
                <c:pt idx="23">
                  <c:v>-8.6449999999999996</c:v>
                </c:pt>
                <c:pt idx="24">
                  <c:v>-10.645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26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  <c:min val="-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125862</xdr:colOff>
      <xdr:row>27</xdr:row>
      <xdr:rowOff>109365</xdr:rowOff>
    </xdr:from>
    <xdr:to>
      <xdr:col>12</xdr:col>
      <xdr:colOff>582081</xdr:colOff>
      <xdr:row>47</xdr:row>
      <xdr:rowOff>150284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7"/>
  <sheetViews>
    <sheetView tabSelected="1" zoomScale="90" zoomScaleNormal="90" workbookViewId="0">
      <selection activeCell="R54" sqref="R54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29">
        <v>0</v>
      </c>
      <c r="S2" s="30"/>
      <c r="T2" s="31"/>
      <c r="U2" s="16"/>
      <c r="V2" s="21"/>
      <c r="W2" s="21"/>
    </row>
    <row r="3" spans="1:245" ht="17.25" customHeight="1" x14ac:dyDescent="0.2">
      <c r="A3" s="3">
        <v>1</v>
      </c>
      <c r="B3" s="4">
        <v>45689</v>
      </c>
      <c r="C3" s="3" t="s">
        <v>43</v>
      </c>
      <c r="D3" s="3" t="s">
        <v>28</v>
      </c>
      <c r="E3" s="3">
        <v>1</v>
      </c>
      <c r="F3" s="3" t="s">
        <v>41</v>
      </c>
      <c r="G3" s="3" t="s">
        <v>20</v>
      </c>
      <c r="H3" s="3" t="s">
        <v>40</v>
      </c>
      <c r="I3" s="3" t="s">
        <v>26</v>
      </c>
      <c r="J3" s="13" t="s">
        <v>44</v>
      </c>
      <c r="K3" s="20"/>
      <c r="L3" s="6" t="s">
        <v>21</v>
      </c>
      <c r="M3" s="7">
        <v>2.2000000000000002</v>
      </c>
      <c r="N3" s="7">
        <v>2</v>
      </c>
      <c r="O3" s="8" t="s">
        <v>22</v>
      </c>
      <c r="P3" s="7">
        <f>N3</f>
        <v>2</v>
      </c>
      <c r="Q3" s="32">
        <f t="shared" ref="Q3:Q23" si="0">IF(AND(L3="1",O3="ja"),(N3*M3*0.95)-N3,IF(AND(L3="1",O3="nein"),N3*M3-N3,-N3))</f>
        <v>2.4000000000000004</v>
      </c>
      <c r="R3" s="9">
        <f>Q3</f>
        <v>2.4000000000000004</v>
      </c>
      <c r="S3" s="10">
        <f t="shared" ref="S3:S27" si="1">P3+R3</f>
        <v>4.4000000000000004</v>
      </c>
      <c r="T3" s="11">
        <f t="shared" ref="T3:T27" si="2">V3/W3</f>
        <v>1</v>
      </c>
      <c r="U3" s="12">
        <f t="shared" ref="U3:U27" si="3">((S3-P3)/P3)*100%</f>
        <v>1.2000000000000002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8" customHeight="1" x14ac:dyDescent="0.2">
      <c r="A4" s="3">
        <v>2</v>
      </c>
      <c r="B4" s="4">
        <v>45689</v>
      </c>
      <c r="C4" s="3" t="s">
        <v>45</v>
      </c>
      <c r="D4" s="3" t="s">
        <v>28</v>
      </c>
      <c r="E4" s="3">
        <v>1</v>
      </c>
      <c r="F4" s="3" t="s">
        <v>39</v>
      </c>
      <c r="G4" s="3" t="s">
        <v>20</v>
      </c>
      <c r="H4" s="3" t="s">
        <v>36</v>
      </c>
      <c r="I4" s="3" t="s">
        <v>23</v>
      </c>
      <c r="J4" s="13" t="s">
        <v>42</v>
      </c>
      <c r="K4" s="20"/>
      <c r="L4" s="6" t="s">
        <v>21</v>
      </c>
      <c r="M4" s="3">
        <v>1.89</v>
      </c>
      <c r="N4" s="7">
        <v>1.5</v>
      </c>
      <c r="O4" s="8" t="s">
        <v>22</v>
      </c>
      <c r="P4" s="7">
        <f>P3+N4</f>
        <v>3.5</v>
      </c>
      <c r="Q4" s="33">
        <f t="shared" si="0"/>
        <v>1.335</v>
      </c>
      <c r="R4" s="9">
        <f t="shared" ref="R4:R27" si="4">R3+Q4</f>
        <v>3.7350000000000003</v>
      </c>
      <c r="S4" s="10">
        <f t="shared" si="1"/>
        <v>7.2350000000000003</v>
      </c>
      <c r="T4" s="11">
        <f t="shared" si="2"/>
        <v>1</v>
      </c>
      <c r="U4" s="12">
        <f t="shared" si="3"/>
        <v>1.0671428571428572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8" customHeight="1" x14ac:dyDescent="0.2">
      <c r="A5" s="3">
        <v>3</v>
      </c>
      <c r="B5" s="4">
        <v>45689</v>
      </c>
      <c r="C5" s="3" t="s">
        <v>46</v>
      </c>
      <c r="D5" s="3" t="s">
        <v>28</v>
      </c>
      <c r="E5" s="3">
        <v>1</v>
      </c>
      <c r="F5" s="3" t="s">
        <v>41</v>
      </c>
      <c r="G5" s="3" t="s">
        <v>20</v>
      </c>
      <c r="H5" s="3" t="s">
        <v>40</v>
      </c>
      <c r="I5" s="3" t="s">
        <v>26</v>
      </c>
      <c r="J5" s="5" t="s">
        <v>47</v>
      </c>
      <c r="K5" s="20"/>
      <c r="L5" s="6" t="s">
        <v>24</v>
      </c>
      <c r="M5" s="7">
        <v>3.25</v>
      </c>
      <c r="N5" s="7">
        <v>1.5</v>
      </c>
      <c r="O5" s="8" t="s">
        <v>22</v>
      </c>
      <c r="P5" s="7">
        <f t="shared" ref="P5:P23" si="5">P4+N5</f>
        <v>5</v>
      </c>
      <c r="Q5" s="25">
        <f t="shared" si="0"/>
        <v>-1.5</v>
      </c>
      <c r="R5" s="9">
        <f t="shared" si="4"/>
        <v>2.2350000000000003</v>
      </c>
      <c r="S5" s="10">
        <f t="shared" si="1"/>
        <v>7.2350000000000003</v>
      </c>
      <c r="T5" s="11">
        <f t="shared" si="2"/>
        <v>0.66666666666666663</v>
      </c>
      <c r="U5" s="12">
        <f t="shared" si="3"/>
        <v>0.44700000000000006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45689</v>
      </c>
      <c r="C6" s="3" t="s">
        <v>48</v>
      </c>
      <c r="D6" s="3" t="s">
        <v>28</v>
      </c>
      <c r="E6" s="3">
        <v>1</v>
      </c>
      <c r="F6" s="3" t="s">
        <v>38</v>
      </c>
      <c r="G6" s="3" t="s">
        <v>20</v>
      </c>
      <c r="H6" s="3" t="s">
        <v>36</v>
      </c>
      <c r="I6" s="3" t="s">
        <v>26</v>
      </c>
      <c r="J6" s="13" t="s">
        <v>49</v>
      </c>
      <c r="K6" s="20"/>
      <c r="L6" s="6" t="s">
        <v>21</v>
      </c>
      <c r="M6" s="7">
        <v>2</v>
      </c>
      <c r="N6" s="7">
        <v>2</v>
      </c>
      <c r="O6" s="8" t="s">
        <v>22</v>
      </c>
      <c r="P6" s="7">
        <f t="shared" si="5"/>
        <v>7</v>
      </c>
      <c r="Q6" s="32">
        <f t="shared" si="0"/>
        <v>2</v>
      </c>
      <c r="R6" s="9">
        <f t="shared" si="4"/>
        <v>4.2350000000000003</v>
      </c>
      <c r="S6" s="10">
        <f t="shared" si="1"/>
        <v>11.234999999999999</v>
      </c>
      <c r="T6" s="11">
        <f t="shared" si="2"/>
        <v>0.75</v>
      </c>
      <c r="U6" s="12">
        <f t="shared" si="3"/>
        <v>0.60499999999999987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8" customHeight="1" x14ac:dyDescent="0.2">
      <c r="A7" s="3">
        <v>5</v>
      </c>
      <c r="B7" s="4">
        <v>45689</v>
      </c>
      <c r="C7" s="3" t="s">
        <v>50</v>
      </c>
      <c r="D7" s="3" t="s">
        <v>28</v>
      </c>
      <c r="E7" s="3">
        <v>1</v>
      </c>
      <c r="F7" s="3">
        <v>2</v>
      </c>
      <c r="G7" s="3" t="s">
        <v>20</v>
      </c>
      <c r="H7" s="3" t="s">
        <v>40</v>
      </c>
      <c r="I7" s="3" t="s">
        <v>26</v>
      </c>
      <c r="J7" s="5" t="s">
        <v>37</v>
      </c>
      <c r="K7" s="20"/>
      <c r="L7" s="6" t="s">
        <v>24</v>
      </c>
      <c r="M7" s="7">
        <v>4.8</v>
      </c>
      <c r="N7" s="7">
        <v>1</v>
      </c>
      <c r="O7" s="8" t="s">
        <v>22</v>
      </c>
      <c r="P7" s="7">
        <f t="shared" si="5"/>
        <v>8</v>
      </c>
      <c r="Q7" s="25">
        <f t="shared" si="0"/>
        <v>-1</v>
      </c>
      <c r="R7" s="9">
        <f t="shared" si="4"/>
        <v>3.2350000000000003</v>
      </c>
      <c r="S7" s="10">
        <f t="shared" si="1"/>
        <v>11.234999999999999</v>
      </c>
      <c r="T7" s="11">
        <f t="shared" si="2"/>
        <v>0.6</v>
      </c>
      <c r="U7" s="12">
        <f t="shared" si="3"/>
        <v>0.40437499999999993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6.25" customHeight="1" x14ac:dyDescent="0.2">
      <c r="A8" s="3">
        <v>6</v>
      </c>
      <c r="B8" s="4">
        <v>45689</v>
      </c>
      <c r="C8" s="3" t="s">
        <v>51</v>
      </c>
      <c r="D8" s="3" t="s">
        <v>25</v>
      </c>
      <c r="E8" s="3">
        <v>2</v>
      </c>
      <c r="F8" s="3" t="s">
        <v>31</v>
      </c>
      <c r="G8" s="3" t="s">
        <v>20</v>
      </c>
      <c r="H8" s="3" t="s">
        <v>36</v>
      </c>
      <c r="I8" s="3" t="s">
        <v>23</v>
      </c>
      <c r="J8" s="13" t="s">
        <v>52</v>
      </c>
      <c r="K8" s="20" t="s">
        <v>30</v>
      </c>
      <c r="L8" s="6" t="s">
        <v>24</v>
      </c>
      <c r="M8" s="7">
        <v>2</v>
      </c>
      <c r="N8" s="7">
        <v>2</v>
      </c>
      <c r="O8" s="8" t="s">
        <v>22</v>
      </c>
      <c r="P8" s="7">
        <f t="shared" si="5"/>
        <v>10</v>
      </c>
      <c r="Q8" s="25">
        <f t="shared" si="0"/>
        <v>-2</v>
      </c>
      <c r="R8" s="9">
        <f t="shared" si="4"/>
        <v>1.2350000000000003</v>
      </c>
      <c r="S8" s="10">
        <f t="shared" si="1"/>
        <v>11.234999999999999</v>
      </c>
      <c r="T8" s="11">
        <f t="shared" si="2"/>
        <v>0.5</v>
      </c>
      <c r="U8" s="12">
        <f t="shared" si="3"/>
        <v>0.12349999999999994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9.25" customHeight="1" x14ac:dyDescent="0.2">
      <c r="A9" s="3">
        <v>7</v>
      </c>
      <c r="B9" s="4">
        <v>45690</v>
      </c>
      <c r="C9" s="3" t="s">
        <v>53</v>
      </c>
      <c r="D9" s="3" t="s">
        <v>35</v>
      </c>
      <c r="E9" s="3">
        <v>2</v>
      </c>
      <c r="F9" s="3" t="s">
        <v>31</v>
      </c>
      <c r="G9" s="3" t="s">
        <v>20</v>
      </c>
      <c r="H9" s="3" t="s">
        <v>36</v>
      </c>
      <c r="I9" s="3" t="s">
        <v>23</v>
      </c>
      <c r="J9" s="13" t="s">
        <v>54</v>
      </c>
      <c r="K9" s="20"/>
      <c r="L9" s="6" t="s">
        <v>21</v>
      </c>
      <c r="M9" s="7">
        <v>2.31</v>
      </c>
      <c r="N9" s="7">
        <v>1.5</v>
      </c>
      <c r="O9" s="8" t="s">
        <v>22</v>
      </c>
      <c r="P9" s="7">
        <f t="shared" si="5"/>
        <v>11.5</v>
      </c>
      <c r="Q9" s="32">
        <f t="shared" si="0"/>
        <v>1.9649999999999999</v>
      </c>
      <c r="R9" s="9">
        <f t="shared" si="4"/>
        <v>3.2</v>
      </c>
      <c r="S9" s="10">
        <f t="shared" si="1"/>
        <v>14.7</v>
      </c>
      <c r="T9" s="11">
        <f t="shared" si="2"/>
        <v>0.5714285714285714</v>
      </c>
      <c r="U9" s="12">
        <f t="shared" si="3"/>
        <v>0.27826086956521734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8" customHeight="1" x14ac:dyDescent="0.2">
      <c r="A10" s="3">
        <v>8</v>
      </c>
      <c r="B10" s="4">
        <v>45690</v>
      </c>
      <c r="C10" s="3" t="s">
        <v>55</v>
      </c>
      <c r="D10" s="3" t="s">
        <v>35</v>
      </c>
      <c r="E10" s="3">
        <v>1</v>
      </c>
      <c r="F10" s="3" t="s">
        <v>27</v>
      </c>
      <c r="G10" s="3" t="s">
        <v>20</v>
      </c>
      <c r="H10" s="3" t="s">
        <v>36</v>
      </c>
      <c r="I10" s="3" t="s">
        <v>23</v>
      </c>
      <c r="J10" s="5" t="s">
        <v>37</v>
      </c>
      <c r="K10" s="20"/>
      <c r="L10" s="6" t="s">
        <v>24</v>
      </c>
      <c r="M10" s="3">
        <v>1.97</v>
      </c>
      <c r="N10" s="7">
        <v>2</v>
      </c>
      <c r="O10" s="8" t="s">
        <v>22</v>
      </c>
      <c r="P10" s="7">
        <f t="shared" si="5"/>
        <v>13.5</v>
      </c>
      <c r="Q10" s="25">
        <f t="shared" si="0"/>
        <v>-2</v>
      </c>
      <c r="R10" s="9">
        <f t="shared" si="4"/>
        <v>1.2000000000000002</v>
      </c>
      <c r="S10" s="10">
        <f t="shared" si="1"/>
        <v>14.7</v>
      </c>
      <c r="T10" s="11">
        <f t="shared" si="2"/>
        <v>0.5</v>
      </c>
      <c r="U10" s="12">
        <f t="shared" si="3"/>
        <v>8.8888888888888837E-2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7.75" customHeight="1" x14ac:dyDescent="0.2">
      <c r="A11" s="3">
        <v>9</v>
      </c>
      <c r="B11" s="4">
        <v>45690</v>
      </c>
      <c r="C11" s="3" t="s">
        <v>56</v>
      </c>
      <c r="D11" s="3" t="s">
        <v>25</v>
      </c>
      <c r="E11" s="3">
        <v>2</v>
      </c>
      <c r="F11" s="3" t="s">
        <v>57</v>
      </c>
      <c r="G11" s="3" t="s">
        <v>20</v>
      </c>
      <c r="H11" s="3" t="s">
        <v>36</v>
      </c>
      <c r="I11" s="3" t="s">
        <v>23</v>
      </c>
      <c r="J11" s="13" t="s">
        <v>58</v>
      </c>
      <c r="K11" s="20"/>
      <c r="L11" s="6" t="s">
        <v>21</v>
      </c>
      <c r="M11" s="7">
        <v>2.5299999999999998</v>
      </c>
      <c r="N11" s="7">
        <v>1.5</v>
      </c>
      <c r="O11" s="8" t="s">
        <v>22</v>
      </c>
      <c r="P11" s="7">
        <f t="shared" si="5"/>
        <v>15</v>
      </c>
      <c r="Q11" s="32">
        <f t="shared" si="0"/>
        <v>2.2949999999999999</v>
      </c>
      <c r="R11" s="9">
        <f t="shared" si="4"/>
        <v>3.4950000000000001</v>
      </c>
      <c r="S11" s="10">
        <f t="shared" si="1"/>
        <v>18.495000000000001</v>
      </c>
      <c r="T11" s="11">
        <f t="shared" si="2"/>
        <v>0.55555555555555558</v>
      </c>
      <c r="U11" s="12">
        <f t="shared" si="3"/>
        <v>0.23300000000000007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39" customHeight="1" x14ac:dyDescent="0.2">
      <c r="A12" s="3">
        <v>10</v>
      </c>
      <c r="B12" s="4">
        <v>45690</v>
      </c>
      <c r="C12" s="3" t="s">
        <v>59</v>
      </c>
      <c r="D12" s="3" t="s">
        <v>25</v>
      </c>
      <c r="E12" s="3">
        <v>3</v>
      </c>
      <c r="F12" s="3" t="s">
        <v>60</v>
      </c>
      <c r="G12" s="3" t="s">
        <v>20</v>
      </c>
      <c r="H12" s="3" t="s">
        <v>36</v>
      </c>
      <c r="I12" s="3" t="s">
        <v>26</v>
      </c>
      <c r="J12" s="5" t="s">
        <v>61</v>
      </c>
      <c r="K12" s="20" t="s">
        <v>30</v>
      </c>
      <c r="L12" s="6" t="s">
        <v>24</v>
      </c>
      <c r="M12" s="7">
        <v>2.5499999999999998</v>
      </c>
      <c r="N12" s="7">
        <v>0.12</v>
      </c>
      <c r="O12" s="8" t="s">
        <v>22</v>
      </c>
      <c r="P12" s="7">
        <f t="shared" si="5"/>
        <v>15.12</v>
      </c>
      <c r="Q12" s="25">
        <f t="shared" si="0"/>
        <v>-0.12</v>
      </c>
      <c r="R12" s="9">
        <f t="shared" si="4"/>
        <v>3.375</v>
      </c>
      <c r="S12" s="10">
        <f t="shared" si="1"/>
        <v>18.494999999999997</v>
      </c>
      <c r="T12" s="11">
        <f t="shared" si="2"/>
        <v>0.5</v>
      </c>
      <c r="U12" s="12">
        <f t="shared" si="3"/>
        <v>0.22321428571428562</v>
      </c>
      <c r="V12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8" customHeight="1" x14ac:dyDescent="0.2">
      <c r="A13" s="3">
        <v>11</v>
      </c>
      <c r="B13" s="4">
        <v>45692</v>
      </c>
      <c r="C13" s="3" t="s">
        <v>62</v>
      </c>
      <c r="D13" s="3" t="s">
        <v>28</v>
      </c>
      <c r="E13" s="3">
        <v>1</v>
      </c>
      <c r="F13" s="3" t="s">
        <v>63</v>
      </c>
      <c r="G13" s="3" t="s">
        <v>20</v>
      </c>
      <c r="H13" s="3" t="s">
        <v>36</v>
      </c>
      <c r="I13" s="3" t="s">
        <v>26</v>
      </c>
      <c r="J13" s="5" t="s">
        <v>33</v>
      </c>
      <c r="K13" s="20" t="s">
        <v>64</v>
      </c>
      <c r="L13" s="6" t="s">
        <v>24</v>
      </c>
      <c r="M13" s="7">
        <v>1.93</v>
      </c>
      <c r="N13" s="7">
        <v>2</v>
      </c>
      <c r="O13" s="8" t="s">
        <v>22</v>
      </c>
      <c r="P13" s="7">
        <f t="shared" si="5"/>
        <v>17.119999999999997</v>
      </c>
      <c r="Q13" s="25">
        <f t="shared" si="0"/>
        <v>-2</v>
      </c>
      <c r="R13" s="9">
        <f t="shared" si="4"/>
        <v>1.375</v>
      </c>
      <c r="S13" s="10">
        <f t="shared" si="1"/>
        <v>18.494999999999997</v>
      </c>
      <c r="T13" s="11">
        <f t="shared" si="2"/>
        <v>0.45454545454545453</v>
      </c>
      <c r="U13" s="12">
        <f t="shared" si="3"/>
        <v>8.0315420560747669E-2</v>
      </c>
      <c r="V13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8" customHeight="1" x14ac:dyDescent="0.2">
      <c r="A14" s="3">
        <v>12</v>
      </c>
      <c r="B14" s="4">
        <v>45692</v>
      </c>
      <c r="C14" s="3" t="s">
        <v>62</v>
      </c>
      <c r="D14" s="3" t="s">
        <v>28</v>
      </c>
      <c r="E14" s="3">
        <v>1</v>
      </c>
      <c r="F14" s="3" t="s">
        <v>65</v>
      </c>
      <c r="G14" s="3" t="s">
        <v>20</v>
      </c>
      <c r="H14" s="3" t="s">
        <v>36</v>
      </c>
      <c r="I14" s="3" t="s">
        <v>26</v>
      </c>
      <c r="J14" s="5" t="s">
        <v>33</v>
      </c>
      <c r="K14" s="20" t="s">
        <v>64</v>
      </c>
      <c r="L14" s="6" t="s">
        <v>24</v>
      </c>
      <c r="M14" s="7">
        <v>1.89</v>
      </c>
      <c r="N14" s="7">
        <v>2</v>
      </c>
      <c r="O14" s="8" t="s">
        <v>22</v>
      </c>
      <c r="P14" s="7">
        <f t="shared" si="5"/>
        <v>19.119999999999997</v>
      </c>
      <c r="Q14" s="25">
        <f t="shared" si="0"/>
        <v>-2</v>
      </c>
      <c r="R14" s="9">
        <f t="shared" si="4"/>
        <v>-0.625</v>
      </c>
      <c r="S14" s="10">
        <f t="shared" si="1"/>
        <v>18.494999999999997</v>
      </c>
      <c r="T14" s="11">
        <f t="shared" si="2"/>
        <v>0.41666666666666669</v>
      </c>
      <c r="U14" s="12">
        <f t="shared" si="3"/>
        <v>-3.2688284518828457E-2</v>
      </c>
      <c r="V14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7" customHeight="1" x14ac:dyDescent="0.2">
      <c r="A15" s="3">
        <v>13</v>
      </c>
      <c r="B15" s="4">
        <v>45696</v>
      </c>
      <c r="C15" s="3" t="s">
        <v>66</v>
      </c>
      <c r="D15" s="3" t="s">
        <v>35</v>
      </c>
      <c r="E15" s="3">
        <v>2</v>
      </c>
      <c r="F15" s="3" t="s">
        <v>31</v>
      </c>
      <c r="G15" s="3" t="s">
        <v>20</v>
      </c>
      <c r="H15" s="3" t="s">
        <v>36</v>
      </c>
      <c r="I15" s="3" t="s">
        <v>23</v>
      </c>
      <c r="J15" s="13" t="s">
        <v>67</v>
      </c>
      <c r="K15" s="20" t="s">
        <v>68</v>
      </c>
      <c r="L15" s="6" t="s">
        <v>24</v>
      </c>
      <c r="M15" s="7">
        <v>2.34</v>
      </c>
      <c r="N15" s="7">
        <v>1.5</v>
      </c>
      <c r="O15" s="8" t="s">
        <v>22</v>
      </c>
      <c r="P15" s="7">
        <f t="shared" si="5"/>
        <v>20.619999999999997</v>
      </c>
      <c r="Q15" s="25">
        <f t="shared" si="0"/>
        <v>-1.5</v>
      </c>
      <c r="R15" s="9">
        <f t="shared" si="4"/>
        <v>-2.125</v>
      </c>
      <c r="S15" s="10">
        <f t="shared" si="1"/>
        <v>18.494999999999997</v>
      </c>
      <c r="T15" s="11">
        <f t="shared" si="2"/>
        <v>0.38461538461538464</v>
      </c>
      <c r="U15" s="12">
        <f t="shared" si="3"/>
        <v>-0.10305528612997092</v>
      </c>
      <c r="V15">
        <f>COUNTIF($L$2:L15,1)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7" customHeight="1" x14ac:dyDescent="0.2">
      <c r="A16" s="3">
        <v>14</v>
      </c>
      <c r="B16" s="4">
        <v>45696</v>
      </c>
      <c r="C16" s="3" t="s">
        <v>69</v>
      </c>
      <c r="D16" s="3" t="s">
        <v>35</v>
      </c>
      <c r="E16" s="3">
        <v>2</v>
      </c>
      <c r="F16" s="3" t="s">
        <v>70</v>
      </c>
      <c r="G16" s="3" t="s">
        <v>20</v>
      </c>
      <c r="H16" s="3" t="s">
        <v>40</v>
      </c>
      <c r="I16" s="3" t="s">
        <v>23</v>
      </c>
      <c r="J16" s="5" t="s">
        <v>71</v>
      </c>
      <c r="K16" s="20"/>
      <c r="L16" s="6" t="s">
        <v>24</v>
      </c>
      <c r="M16" s="7">
        <v>2.61</v>
      </c>
      <c r="N16" s="7">
        <v>1.5</v>
      </c>
      <c r="O16" s="8" t="s">
        <v>22</v>
      </c>
      <c r="P16" s="7">
        <f t="shared" si="5"/>
        <v>22.119999999999997</v>
      </c>
      <c r="Q16" s="25">
        <f t="shared" si="0"/>
        <v>-1.5</v>
      </c>
      <c r="R16" s="9">
        <f t="shared" si="4"/>
        <v>-3.625</v>
      </c>
      <c r="S16" s="10">
        <f t="shared" si="1"/>
        <v>18.494999999999997</v>
      </c>
      <c r="T16" s="11">
        <f t="shared" si="2"/>
        <v>0.35714285714285715</v>
      </c>
      <c r="U16" s="12">
        <f t="shared" si="3"/>
        <v>-0.16387884267631106</v>
      </c>
      <c r="V16">
        <f>COUNTIF($L$2:L16,1)</f>
        <v>5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8" customHeight="1" x14ac:dyDescent="0.2">
      <c r="A17" s="3">
        <v>15</v>
      </c>
      <c r="B17" s="4">
        <v>45696</v>
      </c>
      <c r="C17" s="3" t="s">
        <v>72</v>
      </c>
      <c r="D17" s="3" t="s">
        <v>28</v>
      </c>
      <c r="E17" s="3">
        <v>1</v>
      </c>
      <c r="F17" s="3">
        <v>1</v>
      </c>
      <c r="G17" s="3" t="s">
        <v>20</v>
      </c>
      <c r="H17" s="3" t="s">
        <v>36</v>
      </c>
      <c r="I17" s="3" t="s">
        <v>26</v>
      </c>
      <c r="J17" s="5" t="s">
        <v>73</v>
      </c>
      <c r="K17" s="20"/>
      <c r="L17" s="6" t="s">
        <v>24</v>
      </c>
      <c r="M17" s="7">
        <v>2.4</v>
      </c>
      <c r="N17" s="7">
        <v>2</v>
      </c>
      <c r="O17" s="8" t="s">
        <v>22</v>
      </c>
      <c r="P17" s="7">
        <f t="shared" si="5"/>
        <v>24.119999999999997</v>
      </c>
      <c r="Q17" s="25">
        <f t="shared" si="0"/>
        <v>-2</v>
      </c>
      <c r="R17" s="9">
        <f t="shared" si="4"/>
        <v>-5.625</v>
      </c>
      <c r="S17" s="10">
        <f t="shared" si="1"/>
        <v>18.494999999999997</v>
      </c>
      <c r="T17" s="11">
        <f t="shared" si="2"/>
        <v>0.33333333333333331</v>
      </c>
      <c r="U17" s="12">
        <f t="shared" si="3"/>
        <v>-0.23320895522388063</v>
      </c>
      <c r="V17">
        <f>COUNTIF($L$2:L17,1)</f>
        <v>5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7.75" customHeight="1" x14ac:dyDescent="0.2">
      <c r="A18" s="3">
        <v>16</v>
      </c>
      <c r="B18" s="4">
        <v>45696</v>
      </c>
      <c r="C18" s="3" t="s">
        <v>74</v>
      </c>
      <c r="D18" s="3" t="s">
        <v>25</v>
      </c>
      <c r="E18" s="3">
        <v>2</v>
      </c>
      <c r="F18" s="3" t="s">
        <v>57</v>
      </c>
      <c r="G18" s="3" t="s">
        <v>20</v>
      </c>
      <c r="H18" s="3" t="s">
        <v>40</v>
      </c>
      <c r="I18" s="3" t="s">
        <v>23</v>
      </c>
      <c r="J18" s="5" t="s">
        <v>75</v>
      </c>
      <c r="K18" s="20"/>
      <c r="L18" s="6" t="s">
        <v>24</v>
      </c>
      <c r="M18" s="7">
        <v>2.35</v>
      </c>
      <c r="N18" s="7">
        <v>1.5</v>
      </c>
      <c r="O18" s="8" t="s">
        <v>22</v>
      </c>
      <c r="P18" s="7">
        <f t="shared" si="5"/>
        <v>25.619999999999997</v>
      </c>
      <c r="Q18" s="25">
        <f t="shared" si="0"/>
        <v>-1.5</v>
      </c>
      <c r="R18" s="9">
        <f t="shared" si="4"/>
        <v>-7.125</v>
      </c>
      <c r="S18" s="10">
        <f t="shared" si="1"/>
        <v>18.494999999999997</v>
      </c>
      <c r="T18" s="11">
        <f t="shared" si="2"/>
        <v>0.3125</v>
      </c>
      <c r="U18" s="12">
        <f t="shared" si="3"/>
        <v>-0.27810304449648715</v>
      </c>
      <c r="V18">
        <f>COUNTIF($L$2:L18,1)</f>
        <v>5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6.25" customHeight="1" x14ac:dyDescent="0.2">
      <c r="A19" s="3">
        <v>17</v>
      </c>
      <c r="B19" s="4">
        <v>45696</v>
      </c>
      <c r="C19" s="3" t="s">
        <v>76</v>
      </c>
      <c r="D19" s="3" t="s">
        <v>25</v>
      </c>
      <c r="E19" s="3">
        <v>2</v>
      </c>
      <c r="F19" s="3" t="s">
        <v>57</v>
      </c>
      <c r="G19" s="3" t="s">
        <v>20</v>
      </c>
      <c r="H19" s="3" t="s">
        <v>40</v>
      </c>
      <c r="I19" s="3" t="s">
        <v>23</v>
      </c>
      <c r="J19" s="5" t="s">
        <v>77</v>
      </c>
      <c r="K19" s="20"/>
      <c r="L19" s="6" t="s">
        <v>24</v>
      </c>
      <c r="M19" s="7">
        <v>2.3199999999999998</v>
      </c>
      <c r="N19" s="7">
        <v>1.5</v>
      </c>
      <c r="O19" s="8" t="s">
        <v>22</v>
      </c>
      <c r="P19" s="7">
        <f t="shared" si="5"/>
        <v>27.119999999999997</v>
      </c>
      <c r="Q19" s="25">
        <f t="shared" si="0"/>
        <v>-1.5</v>
      </c>
      <c r="R19" s="9">
        <f t="shared" si="4"/>
        <v>-8.625</v>
      </c>
      <c r="S19" s="10">
        <f t="shared" si="1"/>
        <v>18.494999999999997</v>
      </c>
      <c r="T19" s="11">
        <f t="shared" si="2"/>
        <v>0.29411764705882354</v>
      </c>
      <c r="U19" s="12">
        <f t="shared" si="3"/>
        <v>-0.31803097345132747</v>
      </c>
      <c r="V19">
        <f>COUNTIF($L$2:L19,1)</f>
        <v>5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" customHeight="1" x14ac:dyDescent="0.2">
      <c r="A20" s="3">
        <v>18</v>
      </c>
      <c r="B20" s="4">
        <v>45699</v>
      </c>
      <c r="C20" s="3" t="s">
        <v>78</v>
      </c>
      <c r="D20" s="3" t="s">
        <v>28</v>
      </c>
      <c r="E20" s="3">
        <v>1</v>
      </c>
      <c r="F20" s="3" t="s">
        <v>79</v>
      </c>
      <c r="G20" s="3" t="s">
        <v>20</v>
      </c>
      <c r="H20" s="3" t="s">
        <v>40</v>
      </c>
      <c r="I20" s="3" t="s">
        <v>26</v>
      </c>
      <c r="J20" s="5" t="s">
        <v>34</v>
      </c>
      <c r="K20" s="20"/>
      <c r="L20" s="6" t="s">
        <v>24</v>
      </c>
      <c r="M20" s="7">
        <v>2</v>
      </c>
      <c r="N20" s="7">
        <v>2</v>
      </c>
      <c r="O20" s="8" t="s">
        <v>22</v>
      </c>
      <c r="P20" s="7">
        <f t="shared" si="5"/>
        <v>29.119999999999997</v>
      </c>
      <c r="Q20" s="25">
        <f t="shared" si="0"/>
        <v>-2</v>
      </c>
      <c r="R20" s="9">
        <f t="shared" si="4"/>
        <v>-10.625</v>
      </c>
      <c r="S20" s="10">
        <f t="shared" si="1"/>
        <v>18.494999999999997</v>
      </c>
      <c r="T20" s="11">
        <f t="shared" si="2"/>
        <v>0.27777777777777779</v>
      </c>
      <c r="U20" s="12">
        <f t="shared" si="3"/>
        <v>-0.36486950549450553</v>
      </c>
      <c r="V20">
        <f>COUNTIF($L$2:L20,1)</f>
        <v>5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8" customHeight="1" x14ac:dyDescent="0.2">
      <c r="A21" s="3">
        <v>19</v>
      </c>
      <c r="B21" s="4">
        <v>45703</v>
      </c>
      <c r="C21" s="3" t="s">
        <v>80</v>
      </c>
      <c r="D21" s="3" t="s">
        <v>28</v>
      </c>
      <c r="E21" s="3">
        <v>1</v>
      </c>
      <c r="F21" s="3" t="s">
        <v>32</v>
      </c>
      <c r="G21" s="3" t="s">
        <v>20</v>
      </c>
      <c r="H21" s="3" t="s">
        <v>36</v>
      </c>
      <c r="I21" s="3" t="s">
        <v>26</v>
      </c>
      <c r="J21" s="5" t="s">
        <v>29</v>
      </c>
      <c r="K21" s="20"/>
      <c r="L21" s="6" t="s">
        <v>24</v>
      </c>
      <c r="M21" s="7">
        <v>2.1800000000000002</v>
      </c>
      <c r="N21" s="7">
        <v>1.5</v>
      </c>
      <c r="O21" s="8" t="s">
        <v>22</v>
      </c>
      <c r="P21" s="7">
        <f t="shared" si="5"/>
        <v>30.619999999999997</v>
      </c>
      <c r="Q21" s="25">
        <f t="shared" si="0"/>
        <v>-1.5</v>
      </c>
      <c r="R21" s="9">
        <f t="shared" si="4"/>
        <v>-12.125</v>
      </c>
      <c r="S21" s="10">
        <f t="shared" si="1"/>
        <v>18.494999999999997</v>
      </c>
      <c r="T21" s="11">
        <f t="shared" si="2"/>
        <v>0.26315789473684209</v>
      </c>
      <c r="U21" s="12">
        <f t="shared" si="3"/>
        <v>-0.39598301763553234</v>
      </c>
      <c r="V21">
        <f>COUNTIF($L$2:L21,1)</f>
        <v>5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7" customHeight="1" x14ac:dyDescent="0.2">
      <c r="A22" s="3">
        <v>20</v>
      </c>
      <c r="B22" s="4">
        <v>45710</v>
      </c>
      <c r="C22" s="3" t="s">
        <v>81</v>
      </c>
      <c r="D22" s="3" t="s">
        <v>25</v>
      </c>
      <c r="E22" s="3">
        <v>2</v>
      </c>
      <c r="F22" s="3" t="s">
        <v>82</v>
      </c>
      <c r="G22" s="3" t="s">
        <v>20</v>
      </c>
      <c r="H22" s="3" t="s">
        <v>36</v>
      </c>
      <c r="I22" s="3" t="s">
        <v>23</v>
      </c>
      <c r="J22" s="5" t="s">
        <v>83</v>
      </c>
      <c r="K22" s="20"/>
      <c r="L22" s="6" t="s">
        <v>24</v>
      </c>
      <c r="M22" s="7">
        <v>2.2000000000000002</v>
      </c>
      <c r="N22" s="7">
        <v>1</v>
      </c>
      <c r="O22" s="8" t="s">
        <v>22</v>
      </c>
      <c r="P22" s="7">
        <f t="shared" si="5"/>
        <v>31.619999999999997</v>
      </c>
      <c r="Q22" s="25">
        <f t="shared" si="0"/>
        <v>-1</v>
      </c>
      <c r="R22" s="9">
        <f t="shared" si="4"/>
        <v>-13.125</v>
      </c>
      <c r="S22" s="10">
        <f t="shared" si="1"/>
        <v>18.494999999999997</v>
      </c>
      <c r="T22" s="11">
        <f t="shared" si="2"/>
        <v>0.25</v>
      </c>
      <c r="U22" s="12">
        <f t="shared" si="3"/>
        <v>-0.41508538899430741</v>
      </c>
      <c r="V22">
        <f>COUNTIF($L$2:L22,1)</f>
        <v>5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6.25" customHeight="1" x14ac:dyDescent="0.2">
      <c r="A23" s="3">
        <v>21</v>
      </c>
      <c r="B23" s="4">
        <v>45710</v>
      </c>
      <c r="C23" s="3" t="s">
        <v>84</v>
      </c>
      <c r="D23" s="3" t="s">
        <v>35</v>
      </c>
      <c r="E23" s="3">
        <v>2</v>
      </c>
      <c r="F23" s="3" t="s">
        <v>85</v>
      </c>
      <c r="G23" s="3" t="s">
        <v>20</v>
      </c>
      <c r="H23" s="3" t="s">
        <v>36</v>
      </c>
      <c r="I23" s="3" t="s">
        <v>23</v>
      </c>
      <c r="J23" s="13" t="s">
        <v>86</v>
      </c>
      <c r="K23" s="20"/>
      <c r="L23" s="6" t="s">
        <v>21</v>
      </c>
      <c r="M23" s="7">
        <v>1.32</v>
      </c>
      <c r="N23" s="7">
        <v>1.5</v>
      </c>
      <c r="O23" s="8" t="s">
        <v>22</v>
      </c>
      <c r="P23" s="7">
        <f t="shared" si="5"/>
        <v>33.119999999999997</v>
      </c>
      <c r="Q23" s="32">
        <f t="shared" si="0"/>
        <v>0.48</v>
      </c>
      <c r="R23" s="9">
        <f t="shared" si="4"/>
        <v>-12.645</v>
      </c>
      <c r="S23" s="10">
        <f t="shared" si="1"/>
        <v>20.474999999999998</v>
      </c>
      <c r="T23" s="11">
        <f t="shared" si="2"/>
        <v>0.2857142857142857</v>
      </c>
      <c r="U23" s="12">
        <f t="shared" si="3"/>
        <v>-0.38179347826086957</v>
      </c>
      <c r="V23">
        <f>COUNTIF($L$2:L23,1)</f>
        <v>6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38.25" customHeight="1" x14ac:dyDescent="0.2">
      <c r="A24" s="3">
        <v>22</v>
      </c>
      <c r="B24" s="4">
        <v>45710</v>
      </c>
      <c r="C24" s="3" t="s">
        <v>87</v>
      </c>
      <c r="D24" s="3" t="s">
        <v>25</v>
      </c>
      <c r="E24" s="3">
        <v>3</v>
      </c>
      <c r="F24" s="3" t="s">
        <v>88</v>
      </c>
      <c r="G24" s="3" t="s">
        <v>20</v>
      </c>
      <c r="H24" s="3" t="s">
        <v>36</v>
      </c>
      <c r="I24" s="3" t="s">
        <v>23</v>
      </c>
      <c r="J24" s="13" t="s">
        <v>89</v>
      </c>
      <c r="K24" s="20"/>
      <c r="L24" s="6" t="s">
        <v>21</v>
      </c>
      <c r="M24" s="7">
        <v>2.0699999999999998</v>
      </c>
      <c r="N24" s="7">
        <v>3</v>
      </c>
      <c r="O24" s="8" t="s">
        <v>22</v>
      </c>
      <c r="P24" s="7">
        <f>P23+N24</f>
        <v>36.119999999999997</v>
      </c>
      <c r="Q24" s="32">
        <f>IF(AND(L24="1",O24="ja"),(N24*M24*0.95)-N24,IF(AND(L24="1",O24="nein"),N24*M24-N24,-N24))</f>
        <v>3.2099999999999991</v>
      </c>
      <c r="R24" s="9">
        <f t="shared" si="4"/>
        <v>-9.4350000000000005</v>
      </c>
      <c r="S24" s="10">
        <f t="shared" si="1"/>
        <v>26.684999999999995</v>
      </c>
      <c r="T24" s="11">
        <f t="shared" si="2"/>
        <v>0.31818181818181818</v>
      </c>
      <c r="U24" s="12">
        <f t="shared" si="3"/>
        <v>-0.26121262458471767</v>
      </c>
      <c r="V24">
        <f>COUNTIF($L$2:L24,1)</f>
        <v>7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7" customHeight="1" x14ac:dyDescent="0.2">
      <c r="A25" s="3">
        <v>23</v>
      </c>
      <c r="B25" s="4">
        <v>45711</v>
      </c>
      <c r="C25" s="3" t="s">
        <v>90</v>
      </c>
      <c r="D25" s="3" t="s">
        <v>25</v>
      </c>
      <c r="E25" s="3">
        <v>2</v>
      </c>
      <c r="F25" s="3" t="s">
        <v>82</v>
      </c>
      <c r="G25" s="3" t="s">
        <v>20</v>
      </c>
      <c r="H25" s="3" t="s">
        <v>36</v>
      </c>
      <c r="I25" s="3" t="s">
        <v>23</v>
      </c>
      <c r="J25" s="13" t="s">
        <v>91</v>
      </c>
      <c r="K25" s="20"/>
      <c r="L25" s="6" t="s">
        <v>24</v>
      </c>
      <c r="M25" s="7">
        <v>1.93</v>
      </c>
      <c r="N25" s="7">
        <v>2</v>
      </c>
      <c r="O25" s="8" t="s">
        <v>22</v>
      </c>
      <c r="P25" s="7">
        <f>P24+N25</f>
        <v>38.119999999999997</v>
      </c>
      <c r="Q25" s="25">
        <f>IF(AND(L25="1",O25="ja"),(N25*M25*0.95)-N25,IF(AND(L25="1",O25="nein"),N25*M25-N25,-N25))</f>
        <v>-2</v>
      </c>
      <c r="R25" s="9">
        <f t="shared" si="4"/>
        <v>-11.435</v>
      </c>
      <c r="S25" s="10">
        <f t="shared" si="1"/>
        <v>26.684999999999995</v>
      </c>
      <c r="T25" s="11">
        <f t="shared" si="2"/>
        <v>0.30434782608695654</v>
      </c>
      <c r="U25" s="12">
        <f t="shared" si="3"/>
        <v>-0.29997376705141665</v>
      </c>
      <c r="V25">
        <f>COUNTIF($L$2:L25,1)</f>
        <v>7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8.5" customHeight="1" x14ac:dyDescent="0.25">
      <c r="A26" s="3">
        <v>24</v>
      </c>
      <c r="B26" s="4">
        <v>45711</v>
      </c>
      <c r="C26" s="3" t="s">
        <v>92</v>
      </c>
      <c r="D26" s="3" t="s">
        <v>25</v>
      </c>
      <c r="E26" s="3">
        <v>2</v>
      </c>
      <c r="F26" s="3" t="s">
        <v>31</v>
      </c>
      <c r="G26" s="3" t="s">
        <v>20</v>
      </c>
      <c r="H26" s="3" t="s">
        <v>36</v>
      </c>
      <c r="I26" s="3" t="s">
        <v>23</v>
      </c>
      <c r="J26" s="13" t="s">
        <v>93</v>
      </c>
      <c r="K26" s="20"/>
      <c r="L26" s="6" t="s">
        <v>21</v>
      </c>
      <c r="M26" s="7">
        <v>1.93</v>
      </c>
      <c r="N26" s="7">
        <v>3</v>
      </c>
      <c r="O26" s="8" t="s">
        <v>22</v>
      </c>
      <c r="P26" s="7">
        <f t="shared" ref="P26:P27" si="6">P25+N26</f>
        <v>41.12</v>
      </c>
      <c r="Q26" s="32">
        <f t="shared" ref="Q26:Q27" si="7">IF(AND(L26="1",O26="ja"),(N26*M26*0.95)-N26,IF(AND(L26="1",O26="nein"),N26*M26-N26,-N26))</f>
        <v>2.79</v>
      </c>
      <c r="R26" s="9">
        <f t="shared" si="4"/>
        <v>-8.6449999999999996</v>
      </c>
      <c r="S26" s="10">
        <f t="shared" si="1"/>
        <v>32.474999999999994</v>
      </c>
      <c r="T26" s="11">
        <f t="shared" si="2"/>
        <v>0.33333333333333331</v>
      </c>
      <c r="U26" s="12">
        <f t="shared" si="3"/>
        <v>-0.21023832684824911</v>
      </c>
      <c r="V26">
        <f>COUNTIF($L$2:L26,1)</f>
        <v>8</v>
      </c>
      <c r="W26">
        <v>24</v>
      </c>
    </row>
    <row r="27" spans="1:245" ht="28.5" customHeight="1" x14ac:dyDescent="0.25">
      <c r="A27" s="3">
        <v>25</v>
      </c>
      <c r="B27" s="4">
        <v>45716</v>
      </c>
      <c r="C27" s="3" t="s">
        <v>94</v>
      </c>
      <c r="D27" s="3" t="s">
        <v>35</v>
      </c>
      <c r="E27" s="3">
        <v>2</v>
      </c>
      <c r="F27" s="3" t="s">
        <v>82</v>
      </c>
      <c r="G27" s="3" t="s">
        <v>20</v>
      </c>
      <c r="H27" s="3" t="s">
        <v>36</v>
      </c>
      <c r="I27" s="3" t="s">
        <v>23</v>
      </c>
      <c r="J27" s="13" t="s">
        <v>95</v>
      </c>
      <c r="K27" s="20" t="s">
        <v>96</v>
      </c>
      <c r="L27" s="6" t="s">
        <v>24</v>
      </c>
      <c r="M27" s="7">
        <v>1.94</v>
      </c>
      <c r="N27" s="7">
        <v>2</v>
      </c>
      <c r="O27" s="8" t="s">
        <v>22</v>
      </c>
      <c r="P27" s="7">
        <f t="shared" si="6"/>
        <v>43.12</v>
      </c>
      <c r="Q27" s="25">
        <f t="shared" si="7"/>
        <v>-2</v>
      </c>
      <c r="R27" s="26">
        <f t="shared" si="4"/>
        <v>-10.645</v>
      </c>
      <c r="S27" s="27">
        <f t="shared" si="1"/>
        <v>32.474999999999994</v>
      </c>
      <c r="T27" s="28">
        <f t="shared" si="2"/>
        <v>0.32</v>
      </c>
      <c r="U27" s="12">
        <f t="shared" si="3"/>
        <v>-0.24686920222634517</v>
      </c>
      <c r="V27">
        <f>COUNTIF($L$2:L27,1)</f>
        <v>8</v>
      </c>
      <c r="W27">
        <v>25</v>
      </c>
    </row>
  </sheetData>
  <sheetProtection selectLockedCells="1" selectUnlockedCells="1"/>
  <autoFilter ref="A1:IK27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Februar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2025-04-08T12:35:48Z</dcterms:modified>
</cp:coreProperties>
</file>