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4B8168D0-3579-42A0-AE76-27D19405C492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Dezember" sheetId="1" r:id="rId1"/>
  </sheets>
  <definedNames>
    <definedName name="__Anonymous_Sheet_DB__1">Dezember!#REF!</definedName>
    <definedName name="__xlnm._FilterDatabase" localSheetId="0">Dezember!#REF!</definedName>
    <definedName name="__xlnm._FilterDatabase_1">Dezember!#REF!</definedName>
    <definedName name="_xlnm._FilterDatabase" localSheetId="0" hidden="1">Dezember!$A$1:$IK$15</definedName>
    <definedName name="Excel_BuiltIn__FilterDatabase" localSheetId="0">Dezember!#REF!</definedName>
    <definedName name="Excel_BuiltIn__FilterDatabase_1">Dezember!#REF!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1" l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V2" i="1"/>
  <c r="T2" i="1" s="1"/>
  <c r="Q2" i="1"/>
  <c r="R2" i="1" s="1"/>
  <c r="S2" i="1" s="1"/>
  <c r="U2" i="1" s="1"/>
  <c r="P2" i="1"/>
  <c r="P3" i="1" s="1"/>
  <c r="P4" i="1" s="1"/>
  <c r="P5" i="1" l="1"/>
  <c r="R3" i="1"/>
  <c r="R4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S3" i="1" l="1"/>
  <c r="U3" i="1" s="1"/>
  <c r="P6" i="1"/>
  <c r="S5" i="1"/>
  <c r="U5" i="1" s="1"/>
  <c r="S4" i="1"/>
  <c r="U4" i="1" s="1"/>
  <c r="S6" i="1" l="1"/>
  <c r="U6" i="1" s="1"/>
  <c r="P7" i="1"/>
  <c r="P8" i="1" l="1"/>
  <c r="S7" i="1"/>
  <c r="U7" i="1" s="1"/>
  <c r="P9" i="1" l="1"/>
  <c r="S8" i="1"/>
  <c r="U8" i="1" s="1"/>
  <c r="S9" i="1" l="1"/>
  <c r="U9" i="1" s="1"/>
  <c r="P10" i="1"/>
  <c r="P11" i="1" l="1"/>
  <c r="S10" i="1"/>
  <c r="U10" i="1" s="1"/>
  <c r="S11" i="1" l="1"/>
  <c r="U11" i="1" s="1"/>
  <c r="P12" i="1"/>
  <c r="P13" i="1" l="1"/>
  <c r="S12" i="1"/>
  <c r="U12" i="1" s="1"/>
  <c r="S13" i="1" l="1"/>
  <c r="U13" i="1" s="1"/>
  <c r="P14" i="1"/>
  <c r="P15" i="1" l="1"/>
  <c r="S14" i="1"/>
  <c r="U14" i="1" s="1"/>
  <c r="S15" i="1" l="1"/>
  <c r="U15" i="1" s="1"/>
</calcChain>
</file>

<file path=xl/sharedStrings.xml><?xml version="1.0" encoding="utf-8"?>
<sst xmlns="http://schemas.openxmlformats.org/spreadsheetml/2006/main" count="147" uniqueCount="72">
  <si>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</si>
  <si>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</si>
  <si>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</si>
  <si>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</si>
  <si>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</si>
  <si>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</si>
  <si>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</si>
  <si>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</si>
  <si>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</si>
  <si>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</si>
  <si>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</si>
  <si>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</si>
  <si>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</si>
  <si>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</si>
  <si>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</si>
  <si>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</si>
  <si>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</si>
  <si>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</si>
  <si>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Treffer</t>
  </si>
  <si>
    <t>Anzahl</t>
  </si>
  <si>
    <t>Einheiten</t>
  </si>
  <si>
    <t>Tippgeber</t>
  </si>
  <si>
    <t>ma</t>
  </si>
  <si>
    <t>asian</t>
  </si>
  <si>
    <t>Fussball</t>
  </si>
  <si>
    <t>Amateure</t>
  </si>
  <si>
    <t>GEWINN</t>
  </si>
  <si>
    <t>Monatsstand</t>
  </si>
  <si>
    <t>Live</t>
  </si>
  <si>
    <t>Hoffenheim II - Göppinger
Real - Getafe</t>
  </si>
  <si>
    <t>1 asian -1
1 asian -1</t>
  </si>
  <si>
    <t>4-0
2-0</t>
  </si>
  <si>
    <t>Mallorca - Barca
Bayern - Leverkusen</t>
  </si>
  <si>
    <t>2
over 3,5 Karten</t>
  </si>
  <si>
    <t>1-5 
6</t>
  </si>
  <si>
    <t>City - Nottingham
Leipzig - Frankfurt</t>
  </si>
  <si>
    <t>Karten</t>
  </si>
  <si>
    <t>1 asian -1,25
over 4 Karten</t>
  </si>
  <si>
    <r>
      <t xml:space="preserve">3-0
</t>
    </r>
    <r>
      <rPr>
        <b/>
        <sz val="10"/>
        <color rgb="FFFF0000"/>
        <rFont val="Arial"/>
        <family val="2"/>
      </rPr>
      <t>2</t>
    </r>
  </si>
  <si>
    <t>Kilia - Eckernförde
Delmenhorst - Vorsfelde</t>
  </si>
  <si>
    <t>1
1</t>
  </si>
  <si>
    <t>rabona</t>
  </si>
  <si>
    <t>8-1
1-0</t>
  </si>
  <si>
    <t>Gonsenheim - RW Koblenz</t>
  </si>
  <si>
    <t>1-1</t>
  </si>
  <si>
    <t>Eppelborn - Karbach 
Köln II - Hohkeppel</t>
  </si>
  <si>
    <t>2
1</t>
  </si>
  <si>
    <r>
      <t xml:space="preserve">4-1
</t>
    </r>
    <r>
      <rPr>
        <b/>
        <sz val="10"/>
        <color rgb="FF00B050"/>
        <rFont val="Arial"/>
        <family val="2"/>
      </rPr>
      <t>2-0</t>
    </r>
  </si>
  <si>
    <t>Villingen - Stuttgarter Kickers
Betis - Barcelona</t>
  </si>
  <si>
    <t>2
2</t>
  </si>
  <si>
    <r>
      <rPr>
        <b/>
        <sz val="10"/>
        <color rgb="FF00B050"/>
        <rFont val="Arial"/>
        <family val="2"/>
      </rPr>
      <t>0-1</t>
    </r>
    <r>
      <rPr>
        <b/>
        <sz val="10"/>
        <color rgb="FFFF0000"/>
        <rFont val="Arial"/>
        <family val="2"/>
      </rPr>
      <t xml:space="preserve">
2-2</t>
    </r>
  </si>
  <si>
    <t>90.+4 2-2…</t>
  </si>
  <si>
    <t>Kiel - Leipzig
Bochum - Bremen</t>
  </si>
  <si>
    <r>
      <rPr>
        <b/>
        <sz val="10"/>
        <color rgb="FF00B050"/>
        <rFont val="Arial"/>
        <family val="2"/>
      </rPr>
      <t xml:space="preserve">0-2 </t>
    </r>
    <r>
      <rPr>
        <b/>
        <sz val="10"/>
        <color rgb="FFFF0000"/>
        <rFont val="Arial"/>
        <family val="2"/>
      </rPr>
      <t xml:space="preserve">
2</t>
    </r>
  </si>
  <si>
    <t>seit der 25. 2 Karten…</t>
  </si>
  <si>
    <t>Leverkusen - St. Pauli
Palace - Manchester City</t>
  </si>
  <si>
    <t>1 asian -1,25
2</t>
  </si>
  <si>
    <t>2-1
2-2</t>
  </si>
  <si>
    <t>Milan - Belgrad
Stuttgart - Young Boys</t>
  </si>
  <si>
    <t>1 asian -1,25
1 asian -1,25</t>
  </si>
  <si>
    <r>
      <t xml:space="preserve">2-1 
</t>
    </r>
    <r>
      <rPr>
        <b/>
        <sz val="10"/>
        <color rgb="FF00B050"/>
        <rFont val="Arial"/>
        <family val="2"/>
      </rPr>
      <t>5-1</t>
    </r>
  </si>
  <si>
    <t>Benfica - Bologna
Juve - City
Stuttgart - Young Boys
Arsenal - Monaco
Milan - Belgrad</t>
  </si>
  <si>
    <t>2/5</t>
  </si>
  <si>
    <t>Union - Bochum
Marseille - Lille</t>
  </si>
  <si>
    <t>over 4 Karten
over 4,5 Karten</t>
  </si>
  <si>
    <t>6
6</t>
  </si>
  <si>
    <t>Mainz - Bayern
Arsenal - Everton</t>
  </si>
  <si>
    <t>X2 
1</t>
  </si>
  <si>
    <t>2-1
0-0</t>
  </si>
  <si>
    <t>Neapel - Vendig
Leicester - Man. City
Buccaneers - Panthers</t>
  </si>
  <si>
    <t>1
2
1</t>
  </si>
  <si>
    <t>1-0
0-2
48-14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</si>
</sst>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0" fontId="2" fillId="2" borderId="8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Dezember</a:t>
            </a:r>
            <a:endParaRPr lang="de-DE"/>
          </a:p>
        </c:rich>
      </c:tx>
      <c:layout>
        <c:manualLayout>
          <c:xMode val="edge"/>
          <c:yMode val="edge"/>
          <c:x val="0.32419425519618533"/>
          <c:y val="4.07428627849636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58715946003815E-2"/>
          <c:y val="8.1900028684142076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6"/>
              <c:layout>
                <c:manualLayout>
                  <c:x val="-9.138543883402326E-3"/>
                  <c:y val="-2.91524066067478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0968933278252E-2"/>
                      <c:h val="5.83048132134955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4D6-4581-83D7-1FC0FFF94736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8B-4596-8B81-A9B0736ACB25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2-4DE9-8067-AE647DA0BFBB}"/>
                </c:ext>
              </c:extLst>
            </c:dLbl>
            <c:dLbl>
              <c:idx val="45"/>
              <c:layout>
                <c:manualLayout>
                  <c:x val="-1.0037559373956367E-2"/>
                  <c:y val="-6.005982619530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F-4016-9524-4B751DE3C762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layout>
                <c:manualLayout>
                  <c:x val="-2.6118196723781358E-2"/>
                  <c:y val="2.92756539728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9520710065793669E-2"/>
                  <c:y val="-3.0606736272254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F-4625-BDB5-B442018AA984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layout>
                <c:manualLayout>
                  <c:x val="-2.2275382628151007E-2"/>
                  <c:y val="3.41437471552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C-4EB0-9841-2919C268B90D}"/>
                </c:ext>
              </c:extLst>
            </c:dLbl>
            <c:dLbl>
              <c:idx val="1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75-42D4-A5D3-4E9C948676A9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Dezember!$R$2:$R$15</c:f>
              <c:numCache>
                <c:formatCode>General</c:formatCode>
                <c:ptCount val="14"/>
                <c:pt idx="0">
                  <c:v>1.62</c:v>
                </c:pt>
                <c:pt idx="1">
                  <c:v>8.129999999999999</c:v>
                </c:pt>
                <c:pt idx="2">
                  <c:v>6.129999999999999</c:v>
                </c:pt>
                <c:pt idx="3">
                  <c:v>7.7049999999999983</c:v>
                </c:pt>
                <c:pt idx="4">
                  <c:v>6.2049999999999983</c:v>
                </c:pt>
                <c:pt idx="5">
                  <c:v>5.2049999999999983</c:v>
                </c:pt>
                <c:pt idx="6">
                  <c:v>3.2049999999999983</c:v>
                </c:pt>
                <c:pt idx="7">
                  <c:v>1.7049999999999983</c:v>
                </c:pt>
                <c:pt idx="8">
                  <c:v>-0.29500000000000171</c:v>
                </c:pt>
                <c:pt idx="9">
                  <c:v>-0.63500000000000179</c:v>
                </c:pt>
                <c:pt idx="10">
                  <c:v>-1.1350000000000018</c:v>
                </c:pt>
                <c:pt idx="11">
                  <c:v>0.874999999999998</c:v>
                </c:pt>
                <c:pt idx="12">
                  <c:v>-1.125000000000002</c:v>
                </c:pt>
                <c:pt idx="13">
                  <c:v>0.40499999999999825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22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492756</xdr:colOff>
      <xdr:row>15</xdr:row>
      <xdr:rowOff>55252</xdr:rowOff>
    </xdr:from>
    <xdr:to>
      <xdr:col>12</xdr:col>
      <xdr:colOff>433918</xdr:colOff>
      <xdr:row>30</xdr:row>
      <xdr:rowOff>74084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5"/>
  <sheetViews>
    <sheetView tabSelected="1" topLeftCell="A3" zoomScale="90" zoomScaleNormal="90" workbookViewId="0">
      <selection activeCell="AB28" sqref="AB28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0" style="1" bestFit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20.5703125" style="1" customWidth="1"/>
    <col min="12" max="12" width="6.140625" style="2" customWidth="1"/>
    <col min="13" max="17" width="9.140625" style="2" customWidth="1"/>
    <col min="18" max="18" width="11.28515625" style="2" customWidth="1"/>
    <col min="19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19</v>
      </c>
      <c r="F1" s="14" t="s">
        <v>4</v>
      </c>
      <c r="G1" s="14" t="s">
        <v>21</v>
      </c>
      <c r="H1" s="14" t="s">
        <v>5</v>
      </c>
      <c r="I1" s="14"/>
      <c r="J1" s="15" t="s">
        <v>6</v>
      </c>
      <c r="K1" s="15"/>
      <c r="L1" s="15" t="s">
        <v>17</v>
      </c>
      <c r="M1" s="14" t="s">
        <v>7</v>
      </c>
      <c r="N1" s="14" t="s">
        <v>20</v>
      </c>
      <c r="O1" s="14" t="s">
        <v>8</v>
      </c>
      <c r="P1" s="14" t="s">
        <v>9</v>
      </c>
      <c r="Q1" s="14" t="s">
        <v>26</v>
      </c>
      <c r="R1" s="16" t="s">
        <v>27</v>
      </c>
      <c r="S1" s="17" t="s">
        <v>10</v>
      </c>
      <c r="T1" s="18" t="s">
        <v>11</v>
      </c>
      <c r="U1" s="19" t="s">
        <v>12</v>
      </c>
      <c r="V1" s="20" t="s">
        <v>18</v>
      </c>
      <c r="W1" s="21" t="s">
        <v>19</v>
      </c>
    </row>
    <row r="2" spans="1:245" ht="28.5" customHeight="1" x14ac:dyDescent="0.2">
      <c r="A2" s="3">
        <v>1</v>
      </c>
      <c r="B2" s="4">
        <v>45627</v>
      </c>
      <c r="C2" s="3" t="s">
        <v>29</v>
      </c>
      <c r="D2" s="3" t="s">
        <v>25</v>
      </c>
      <c r="E2" s="3">
        <v>2</v>
      </c>
      <c r="F2" s="3" t="s">
        <v>30</v>
      </c>
      <c r="G2" s="3" t="s">
        <v>22</v>
      </c>
      <c r="H2" s="3" t="s">
        <v>23</v>
      </c>
      <c r="I2" s="3" t="s">
        <v>13</v>
      </c>
      <c r="J2" s="13" t="s">
        <v>31</v>
      </c>
      <c r="K2" s="23"/>
      <c r="L2" s="6" t="s">
        <v>16</v>
      </c>
      <c r="M2" s="7">
        <v>2.08</v>
      </c>
      <c r="N2" s="7">
        <v>1.5</v>
      </c>
      <c r="O2" s="8" t="s">
        <v>14</v>
      </c>
      <c r="P2" s="7">
        <f>N2</f>
        <v>1.5</v>
      </c>
      <c r="Q2" s="27">
        <f t="shared" ref="Q2:Q15" si="0">IF(AND(L2="1",O2="ja"),(N2*M2*0.95)-N2,IF(AND(L2="1",O2="nein"),N2*M2-N2,-N2))</f>
        <v>1.62</v>
      </c>
      <c r="R2" s="9">
        <f>Q2</f>
        <v>1.62</v>
      </c>
      <c r="S2" s="10">
        <f t="shared" ref="S2:S15" si="1">P2+R2</f>
        <v>3.12</v>
      </c>
      <c r="T2" s="11">
        <f t="shared" ref="T2:T15" si="2">V2/W2</f>
        <v>1</v>
      </c>
      <c r="U2" s="12">
        <f t="shared" ref="U2:U15" si="3">((S2-P2)/P2)*100%</f>
        <v>1.08</v>
      </c>
      <c r="V2">
        <f>COUNTIF($L$2:L2,1)</f>
        <v>1</v>
      </c>
      <c r="W2">
        <v>1</v>
      </c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x14ac:dyDescent="0.2">
      <c r="A3" s="3">
        <v>2</v>
      </c>
      <c r="B3" s="4">
        <v>45629</v>
      </c>
      <c r="C3" s="3" t="s">
        <v>32</v>
      </c>
      <c r="D3" s="3" t="s">
        <v>24</v>
      </c>
      <c r="E3" s="3">
        <v>2</v>
      </c>
      <c r="F3" s="3" t="s">
        <v>33</v>
      </c>
      <c r="G3" s="3" t="s">
        <v>22</v>
      </c>
      <c r="H3" s="3" t="s">
        <v>23</v>
      </c>
      <c r="I3" s="3" t="s">
        <v>13</v>
      </c>
      <c r="J3" s="13" t="s">
        <v>34</v>
      </c>
      <c r="K3" s="23"/>
      <c r="L3" s="6" t="s">
        <v>16</v>
      </c>
      <c r="M3" s="3">
        <v>3.17</v>
      </c>
      <c r="N3" s="7">
        <v>3</v>
      </c>
      <c r="O3" s="8" t="s">
        <v>14</v>
      </c>
      <c r="P3" s="7">
        <f t="shared" ref="P3:P15" si="4">P2+N3</f>
        <v>4.5</v>
      </c>
      <c r="Q3" s="29">
        <f t="shared" si="0"/>
        <v>6.51</v>
      </c>
      <c r="R3" s="9">
        <f t="shared" ref="R3:R15" si="5">R2+Q3</f>
        <v>8.129999999999999</v>
      </c>
      <c r="S3" s="10">
        <f t="shared" si="1"/>
        <v>12.629999999999999</v>
      </c>
      <c r="T3" s="11">
        <f t="shared" si="2"/>
        <v>1</v>
      </c>
      <c r="U3" s="12">
        <f t="shared" si="3"/>
        <v>1.8066666666666664</v>
      </c>
      <c r="V3">
        <f>COUNTIF($L$2:L3,1)</f>
        <v>2</v>
      </c>
      <c r="W3">
        <v>2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5.5" x14ac:dyDescent="0.2">
      <c r="A4" s="3">
        <v>3</v>
      </c>
      <c r="B4" s="4">
        <v>45630</v>
      </c>
      <c r="C4" s="3" t="s">
        <v>35</v>
      </c>
      <c r="D4" s="3" t="s">
        <v>36</v>
      </c>
      <c r="E4" s="3">
        <v>2</v>
      </c>
      <c r="F4" s="3" t="s">
        <v>37</v>
      </c>
      <c r="G4" s="3" t="s">
        <v>22</v>
      </c>
      <c r="H4" s="3" t="s">
        <v>23</v>
      </c>
      <c r="I4" s="3" t="s">
        <v>13</v>
      </c>
      <c r="J4" s="13" t="s">
        <v>38</v>
      </c>
      <c r="K4" s="23"/>
      <c r="L4" s="6" t="s">
        <v>15</v>
      </c>
      <c r="M4" s="7">
        <v>2.98</v>
      </c>
      <c r="N4" s="7">
        <v>2</v>
      </c>
      <c r="O4" s="8" t="s">
        <v>14</v>
      </c>
      <c r="P4" s="7">
        <f t="shared" si="4"/>
        <v>6.5</v>
      </c>
      <c r="Q4" s="28">
        <f t="shared" si="0"/>
        <v>-2</v>
      </c>
      <c r="R4" s="9">
        <f t="shared" si="5"/>
        <v>6.129999999999999</v>
      </c>
      <c r="S4" s="10">
        <f t="shared" si="1"/>
        <v>12.629999999999999</v>
      </c>
      <c r="T4" s="11">
        <f t="shared" si="2"/>
        <v>0.66666666666666663</v>
      </c>
      <c r="U4" s="12">
        <f t="shared" si="3"/>
        <v>0.94307692307692292</v>
      </c>
      <c r="V4">
        <f>COUNTIF($L$2:L4,1)</f>
        <v>2</v>
      </c>
      <c r="W4">
        <v>3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7.75" customHeight="1" x14ac:dyDescent="0.2">
      <c r="A5" s="3">
        <v>4</v>
      </c>
      <c r="B5" s="4">
        <v>45633</v>
      </c>
      <c r="C5" s="3" t="s">
        <v>39</v>
      </c>
      <c r="D5" s="3" t="s">
        <v>25</v>
      </c>
      <c r="E5" s="3">
        <v>2</v>
      </c>
      <c r="F5" s="3" t="s">
        <v>40</v>
      </c>
      <c r="G5" s="3" t="s">
        <v>22</v>
      </c>
      <c r="H5" s="3" t="s">
        <v>41</v>
      </c>
      <c r="I5" s="3" t="s">
        <v>13</v>
      </c>
      <c r="J5" s="13" t="s">
        <v>42</v>
      </c>
      <c r="K5" s="23"/>
      <c r="L5" s="6" t="s">
        <v>16</v>
      </c>
      <c r="M5" s="7">
        <v>2.0499999999999998</v>
      </c>
      <c r="N5" s="7">
        <v>1.5</v>
      </c>
      <c r="O5" s="8" t="s">
        <v>14</v>
      </c>
      <c r="P5" s="7">
        <f t="shared" si="4"/>
        <v>8</v>
      </c>
      <c r="Q5" s="27">
        <f t="shared" si="0"/>
        <v>1.5749999999999997</v>
      </c>
      <c r="R5" s="9">
        <f t="shared" si="5"/>
        <v>7.7049999999999983</v>
      </c>
      <c r="S5" s="10">
        <f t="shared" si="1"/>
        <v>15.704999999999998</v>
      </c>
      <c r="T5" s="11">
        <f t="shared" si="2"/>
        <v>0.75</v>
      </c>
      <c r="U5" s="12">
        <f t="shared" si="3"/>
        <v>0.96312499999999979</v>
      </c>
      <c r="V5">
        <f>COUNTIF($L$2:L5,1)</f>
        <v>3</v>
      </c>
      <c r="W5">
        <v>4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5</v>
      </c>
      <c r="B6" s="4">
        <v>45633</v>
      </c>
      <c r="C6" s="3" t="s">
        <v>43</v>
      </c>
      <c r="D6" s="3" t="s">
        <v>25</v>
      </c>
      <c r="E6" s="3">
        <v>1</v>
      </c>
      <c r="F6" s="3">
        <v>1</v>
      </c>
      <c r="G6" s="3" t="s">
        <v>22</v>
      </c>
      <c r="H6" s="3" t="s">
        <v>41</v>
      </c>
      <c r="I6" s="3" t="s">
        <v>13</v>
      </c>
      <c r="J6" s="5" t="s">
        <v>44</v>
      </c>
      <c r="K6" s="23"/>
      <c r="L6" s="6" t="s">
        <v>15</v>
      </c>
      <c r="M6" s="7">
        <v>2.08</v>
      </c>
      <c r="N6" s="7">
        <v>1.5</v>
      </c>
      <c r="O6" s="8" t="s">
        <v>14</v>
      </c>
      <c r="P6" s="7">
        <f t="shared" si="4"/>
        <v>9.5</v>
      </c>
      <c r="Q6" s="28">
        <f t="shared" si="0"/>
        <v>-1.5</v>
      </c>
      <c r="R6" s="9">
        <f t="shared" si="5"/>
        <v>6.2049999999999983</v>
      </c>
      <c r="S6" s="10">
        <f t="shared" si="1"/>
        <v>15.704999999999998</v>
      </c>
      <c r="T6" s="11">
        <f t="shared" si="2"/>
        <v>0.6</v>
      </c>
      <c r="U6" s="12">
        <f t="shared" si="3"/>
        <v>0.65315789473684194</v>
      </c>
      <c r="V6">
        <f>COUNTIF($L$2:L6,1)</f>
        <v>3</v>
      </c>
      <c r="W6">
        <v>5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5.5" x14ac:dyDescent="0.2">
      <c r="A7" s="3">
        <v>6</v>
      </c>
      <c r="B7" s="4">
        <v>45633</v>
      </c>
      <c r="C7" s="3" t="s">
        <v>45</v>
      </c>
      <c r="D7" s="3" t="s">
        <v>25</v>
      </c>
      <c r="E7" s="3">
        <v>2</v>
      </c>
      <c r="F7" s="3" t="s">
        <v>46</v>
      </c>
      <c r="G7" s="3" t="s">
        <v>22</v>
      </c>
      <c r="H7" s="3" t="s">
        <v>41</v>
      </c>
      <c r="I7" s="3" t="s">
        <v>13</v>
      </c>
      <c r="J7" s="5" t="s">
        <v>47</v>
      </c>
      <c r="K7" s="23"/>
      <c r="L7" s="6" t="s">
        <v>15</v>
      </c>
      <c r="M7" s="7">
        <v>3.43</v>
      </c>
      <c r="N7" s="7">
        <v>1</v>
      </c>
      <c r="O7" s="8" t="s">
        <v>14</v>
      </c>
      <c r="P7" s="7">
        <f t="shared" si="4"/>
        <v>10.5</v>
      </c>
      <c r="Q7" s="28">
        <f t="shared" si="0"/>
        <v>-1</v>
      </c>
      <c r="R7" s="9">
        <f t="shared" si="5"/>
        <v>5.2049999999999983</v>
      </c>
      <c r="S7" s="10">
        <f t="shared" si="1"/>
        <v>15.704999999999998</v>
      </c>
      <c r="T7" s="11">
        <f t="shared" si="2"/>
        <v>0.5</v>
      </c>
      <c r="U7" s="12">
        <f t="shared" si="3"/>
        <v>0.49571428571428555</v>
      </c>
      <c r="V7">
        <f>COUNTIF($L$2:L7,1)</f>
        <v>3</v>
      </c>
      <c r="W7">
        <v>6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5.5" x14ac:dyDescent="0.2">
      <c r="A8" s="3">
        <v>7</v>
      </c>
      <c r="B8" s="4">
        <v>45633</v>
      </c>
      <c r="C8" s="3" t="s">
        <v>48</v>
      </c>
      <c r="D8" s="3" t="s">
        <v>24</v>
      </c>
      <c r="E8" s="3">
        <v>2</v>
      </c>
      <c r="F8" s="3" t="s">
        <v>49</v>
      </c>
      <c r="G8" s="3" t="s">
        <v>22</v>
      </c>
      <c r="H8" s="3" t="s">
        <v>23</v>
      </c>
      <c r="I8" s="3" t="s">
        <v>13</v>
      </c>
      <c r="J8" s="5" t="s">
        <v>50</v>
      </c>
      <c r="K8" s="23" t="s">
        <v>51</v>
      </c>
      <c r="L8" s="6" t="s">
        <v>15</v>
      </c>
      <c r="M8" s="7">
        <v>2.15</v>
      </c>
      <c r="N8" s="7">
        <v>2</v>
      </c>
      <c r="O8" s="8" t="s">
        <v>14</v>
      </c>
      <c r="P8" s="7">
        <f t="shared" si="4"/>
        <v>12.5</v>
      </c>
      <c r="Q8" s="28">
        <f t="shared" si="0"/>
        <v>-2</v>
      </c>
      <c r="R8" s="9">
        <f t="shared" si="5"/>
        <v>3.2049999999999983</v>
      </c>
      <c r="S8" s="10">
        <f t="shared" si="1"/>
        <v>15.704999999999998</v>
      </c>
      <c r="T8" s="11">
        <f t="shared" si="2"/>
        <v>0.42857142857142855</v>
      </c>
      <c r="U8" s="12">
        <f t="shared" si="3"/>
        <v>0.25639999999999985</v>
      </c>
      <c r="V8">
        <f>COUNTIF($L$2:L8,1)</f>
        <v>3</v>
      </c>
      <c r="W8">
        <v>7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5.5" x14ac:dyDescent="0.2">
      <c r="A9" s="3">
        <v>8</v>
      </c>
      <c r="B9" s="4">
        <v>45633</v>
      </c>
      <c r="C9" s="3" t="s">
        <v>52</v>
      </c>
      <c r="D9" s="3" t="s">
        <v>36</v>
      </c>
      <c r="E9" s="3">
        <v>2</v>
      </c>
      <c r="F9" s="3" t="s">
        <v>33</v>
      </c>
      <c r="G9" s="3" t="s">
        <v>22</v>
      </c>
      <c r="H9" s="3" t="s">
        <v>41</v>
      </c>
      <c r="I9" s="3" t="s">
        <v>13</v>
      </c>
      <c r="J9" s="5" t="s">
        <v>53</v>
      </c>
      <c r="K9" s="23" t="s">
        <v>54</v>
      </c>
      <c r="L9" s="6" t="s">
        <v>15</v>
      </c>
      <c r="M9" s="7">
        <v>2.4</v>
      </c>
      <c r="N9" s="7">
        <v>1.5</v>
      </c>
      <c r="O9" s="8" t="s">
        <v>14</v>
      </c>
      <c r="P9" s="7">
        <f t="shared" si="4"/>
        <v>14</v>
      </c>
      <c r="Q9" s="28">
        <f t="shared" si="0"/>
        <v>-1.5</v>
      </c>
      <c r="R9" s="9">
        <f t="shared" si="5"/>
        <v>1.7049999999999983</v>
      </c>
      <c r="S9" s="10">
        <f t="shared" si="1"/>
        <v>15.704999999999998</v>
      </c>
      <c r="T9" s="11">
        <f t="shared" si="2"/>
        <v>0.375</v>
      </c>
      <c r="U9" s="12">
        <f t="shared" si="3"/>
        <v>0.12178571428571416</v>
      </c>
      <c r="V9">
        <f>COUNTIF($L$2:L9,1)</f>
        <v>3</v>
      </c>
      <c r="W9">
        <v>8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5.5" x14ac:dyDescent="0.2">
      <c r="A10" s="3">
        <v>9</v>
      </c>
      <c r="B10" s="4">
        <v>45633</v>
      </c>
      <c r="C10" s="3" t="s">
        <v>55</v>
      </c>
      <c r="D10" s="3" t="s">
        <v>24</v>
      </c>
      <c r="E10" s="3">
        <v>2</v>
      </c>
      <c r="F10" s="3" t="s">
        <v>56</v>
      </c>
      <c r="G10" s="3" t="s">
        <v>22</v>
      </c>
      <c r="H10" s="3" t="s">
        <v>23</v>
      </c>
      <c r="I10" s="3" t="s">
        <v>13</v>
      </c>
      <c r="J10" s="5" t="s">
        <v>57</v>
      </c>
      <c r="K10" s="23"/>
      <c r="L10" s="6" t="s">
        <v>15</v>
      </c>
      <c r="M10" s="7">
        <v>2.84</v>
      </c>
      <c r="N10" s="7">
        <v>2</v>
      </c>
      <c r="O10" s="8" t="s">
        <v>14</v>
      </c>
      <c r="P10" s="7">
        <f t="shared" si="4"/>
        <v>16</v>
      </c>
      <c r="Q10" s="28">
        <f t="shared" si="0"/>
        <v>-2</v>
      </c>
      <c r="R10" s="9">
        <f t="shared" si="5"/>
        <v>-0.29500000000000171</v>
      </c>
      <c r="S10" s="10">
        <f t="shared" si="1"/>
        <v>15.704999999999998</v>
      </c>
      <c r="T10" s="11">
        <f t="shared" si="2"/>
        <v>0.33333333333333331</v>
      </c>
      <c r="U10" s="12">
        <f t="shared" si="3"/>
        <v>-1.8437500000000107E-2</v>
      </c>
      <c r="V10">
        <f>COUNTIF($L$2:L10,1)</f>
        <v>3</v>
      </c>
      <c r="W10">
        <v>9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5.5" x14ac:dyDescent="0.2">
      <c r="A11" s="3">
        <v>10</v>
      </c>
      <c r="B11" s="4">
        <v>45637</v>
      </c>
      <c r="C11" s="3" t="s">
        <v>58</v>
      </c>
      <c r="D11" s="3" t="s">
        <v>24</v>
      </c>
      <c r="E11" s="3">
        <v>2</v>
      </c>
      <c r="F11" s="3" t="s">
        <v>59</v>
      </c>
      <c r="G11" s="3" t="s">
        <v>22</v>
      </c>
      <c r="H11" s="3" t="s">
        <v>23</v>
      </c>
      <c r="I11" s="3" t="s">
        <v>13</v>
      </c>
      <c r="J11" s="5" t="s">
        <v>60</v>
      </c>
      <c r="K11" s="23"/>
      <c r="L11" s="6" t="s">
        <v>15</v>
      </c>
      <c r="M11" s="7">
        <v>2.5299999999999998</v>
      </c>
      <c r="N11" s="7">
        <v>0.34</v>
      </c>
      <c r="O11" s="8" t="s">
        <v>14</v>
      </c>
      <c r="P11" s="7">
        <f t="shared" si="4"/>
        <v>16.34</v>
      </c>
      <c r="Q11" s="28">
        <f t="shared" si="0"/>
        <v>-0.34</v>
      </c>
      <c r="R11" s="9">
        <f t="shared" si="5"/>
        <v>-0.63500000000000179</v>
      </c>
      <c r="S11" s="10">
        <f t="shared" si="1"/>
        <v>15.704999999999998</v>
      </c>
      <c r="T11" s="11">
        <f t="shared" si="2"/>
        <v>0.3</v>
      </c>
      <c r="U11" s="12">
        <f t="shared" si="3"/>
        <v>-3.8861689106487247E-2</v>
      </c>
      <c r="V11">
        <f>COUNTIF($L$2:L11,1)</f>
        <v>3</v>
      </c>
      <c r="W11">
        <v>10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63.75" x14ac:dyDescent="0.2">
      <c r="A12" s="3">
        <v>11</v>
      </c>
      <c r="B12" s="4">
        <v>45637</v>
      </c>
      <c r="C12" s="3" t="s">
        <v>61</v>
      </c>
      <c r="D12" s="3" t="s">
        <v>24</v>
      </c>
      <c r="E12" s="3">
        <v>5</v>
      </c>
      <c r="F12" s="3">
        <v>1</v>
      </c>
      <c r="G12" s="3" t="s">
        <v>22</v>
      </c>
      <c r="H12" s="3" t="s">
        <v>23</v>
      </c>
      <c r="I12" s="3" t="s">
        <v>13</v>
      </c>
      <c r="J12" s="5" t="s">
        <v>62</v>
      </c>
      <c r="K12" s="23"/>
      <c r="L12" s="6" t="s">
        <v>15</v>
      </c>
      <c r="M12" s="7">
        <v>13.6</v>
      </c>
      <c r="N12" s="7">
        <v>0.5</v>
      </c>
      <c r="O12" s="8" t="s">
        <v>14</v>
      </c>
      <c r="P12" s="7">
        <f t="shared" si="4"/>
        <v>16.84</v>
      </c>
      <c r="Q12" s="28">
        <f t="shared" si="0"/>
        <v>-0.5</v>
      </c>
      <c r="R12" s="9">
        <f t="shared" si="5"/>
        <v>-1.1350000000000018</v>
      </c>
      <c r="S12" s="10">
        <f t="shared" si="1"/>
        <v>15.704999999999998</v>
      </c>
      <c r="T12" s="11">
        <f t="shared" si="2"/>
        <v>0.27272727272727271</v>
      </c>
      <c r="U12" s="12">
        <f t="shared" si="3"/>
        <v>-6.7399049881235254E-2</v>
      </c>
      <c r="V12">
        <f>COUNTIF($L$2:L12,1)</f>
        <v>3</v>
      </c>
      <c r="W12">
        <v>11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x14ac:dyDescent="0.2">
      <c r="A13" s="3">
        <v>12</v>
      </c>
      <c r="B13" s="4">
        <v>45640</v>
      </c>
      <c r="C13" s="3" t="s">
        <v>63</v>
      </c>
      <c r="D13" s="3" t="s">
        <v>36</v>
      </c>
      <c r="E13" s="3">
        <v>2</v>
      </c>
      <c r="F13" s="3" t="s">
        <v>64</v>
      </c>
      <c r="G13" s="3" t="s">
        <v>22</v>
      </c>
      <c r="H13" s="3" t="s">
        <v>23</v>
      </c>
      <c r="I13" s="3" t="s">
        <v>13</v>
      </c>
      <c r="J13" s="13" t="s">
        <v>65</v>
      </c>
      <c r="K13" s="23"/>
      <c r="L13" s="6" t="s">
        <v>16</v>
      </c>
      <c r="M13" s="7">
        <v>3.01</v>
      </c>
      <c r="N13" s="7">
        <v>1</v>
      </c>
      <c r="O13" s="8" t="s">
        <v>14</v>
      </c>
      <c r="P13" s="7">
        <f t="shared" si="4"/>
        <v>17.84</v>
      </c>
      <c r="Q13" s="27">
        <f t="shared" si="0"/>
        <v>2.0099999999999998</v>
      </c>
      <c r="R13" s="9">
        <f t="shared" si="5"/>
        <v>0.874999999999998</v>
      </c>
      <c r="S13" s="10">
        <f t="shared" si="1"/>
        <v>18.714999999999996</v>
      </c>
      <c r="T13" s="11">
        <f t="shared" si="2"/>
        <v>0.33333333333333331</v>
      </c>
      <c r="U13" s="12">
        <f t="shared" si="3"/>
        <v>4.9047085201793524E-2</v>
      </c>
      <c r="V13">
        <f>COUNTIF($L$2:L13,1)</f>
        <v>4</v>
      </c>
      <c r="W13">
        <v>12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5.5" x14ac:dyDescent="0.2">
      <c r="A14" s="3">
        <v>13</v>
      </c>
      <c r="B14" s="4">
        <v>45640</v>
      </c>
      <c r="C14" s="3" t="s">
        <v>66</v>
      </c>
      <c r="D14" s="3" t="s">
        <v>24</v>
      </c>
      <c r="E14" s="3">
        <v>2</v>
      </c>
      <c r="F14" s="3" t="s">
        <v>67</v>
      </c>
      <c r="G14" s="3" t="s">
        <v>22</v>
      </c>
      <c r="H14" s="3" t="s">
        <v>23</v>
      </c>
      <c r="I14" s="3" t="s">
        <v>28</v>
      </c>
      <c r="J14" s="5" t="s">
        <v>68</v>
      </c>
      <c r="K14" s="23"/>
      <c r="L14" s="6" t="s">
        <v>15</v>
      </c>
      <c r="M14" s="7">
        <v>2.14</v>
      </c>
      <c r="N14" s="7">
        <v>2</v>
      </c>
      <c r="O14" s="8" t="s">
        <v>14</v>
      </c>
      <c r="P14" s="7">
        <f t="shared" si="4"/>
        <v>19.84</v>
      </c>
      <c r="Q14" s="28">
        <f t="shared" si="0"/>
        <v>-2</v>
      </c>
      <c r="R14" s="9">
        <f t="shared" si="5"/>
        <v>-1.125000000000002</v>
      </c>
      <c r="S14" s="10">
        <f t="shared" si="1"/>
        <v>18.714999999999996</v>
      </c>
      <c r="T14" s="11">
        <f t="shared" si="2"/>
        <v>0.30769230769230771</v>
      </c>
      <c r="U14" s="12">
        <f t="shared" si="3"/>
        <v>-5.6703629032258243E-2</v>
      </c>
      <c r="V14">
        <f>COUNTIF($L$2:L14,1)</f>
        <v>4</v>
      </c>
      <c r="W14">
        <v>13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38.25" x14ac:dyDescent="0.2">
      <c r="A15" s="3">
        <v>14</v>
      </c>
      <c r="B15" s="4">
        <v>45655</v>
      </c>
      <c r="C15" s="3" t="s">
        <v>69</v>
      </c>
      <c r="D15" s="3" t="s">
        <v>24</v>
      </c>
      <c r="E15" s="3">
        <v>3</v>
      </c>
      <c r="F15" s="3" t="s">
        <v>70</v>
      </c>
      <c r="G15" s="3" t="s">
        <v>22</v>
      </c>
      <c r="H15" s="3" t="s">
        <v>23</v>
      </c>
      <c r="I15" s="3" t="s">
        <v>13</v>
      </c>
      <c r="J15" s="13" t="s">
        <v>71</v>
      </c>
      <c r="K15" s="23"/>
      <c r="L15" s="6" t="s">
        <v>16</v>
      </c>
      <c r="M15" s="7">
        <v>2.02</v>
      </c>
      <c r="N15" s="7">
        <v>1.5</v>
      </c>
      <c r="O15" s="8" t="s">
        <v>14</v>
      </c>
      <c r="P15" s="7">
        <f t="shared" si="4"/>
        <v>21.34</v>
      </c>
      <c r="Q15" s="27">
        <f t="shared" si="0"/>
        <v>1.5300000000000002</v>
      </c>
      <c r="R15" s="24">
        <f t="shared" si="5"/>
        <v>0.40499999999999825</v>
      </c>
      <c r="S15" s="25">
        <f t="shared" si="1"/>
        <v>21.744999999999997</v>
      </c>
      <c r="T15" s="26">
        <f t="shared" si="2"/>
        <v>0.35714285714285715</v>
      </c>
      <c r="U15" s="12">
        <f t="shared" si="3"/>
        <v>1.8978444236176083E-2</v>
      </c>
      <c r="V15">
        <f>COUNTIF($L$2:L15,1)</f>
        <v>5</v>
      </c>
      <c r="W15">
        <v>14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</sheetData>
  <sheetProtection selectLockedCells="1" selectUnlockedCells="1"/>
  <autoFilter ref="A1:IK15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2024-12-29T23:52:29Z</dcterms:modified>
</cp:coreProperties>
</file>