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a\Dropbox\Tippbrüder\Statistik\"/>
    </mc:Choice>
  </mc:AlternateContent>
  <xr:revisionPtr revIDLastSave="0" documentId="13_ncr:1_{F0801A9E-2204-4F19-AF89-D7E43AE8B7DE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November" sheetId="1" r:id="rId1"/>
  </sheets>
  <definedNames>
    <definedName name="__Anonymous_Sheet_DB__1">November!#REF!</definedName>
    <definedName name="__xlnm._FilterDatabase" localSheetId="0">November!#REF!</definedName>
    <definedName name="__xlnm._FilterDatabase_1">November!#REF!</definedName>
    <definedName name="_xlnm._FilterDatabase" localSheetId="0" hidden="1">November!$A$1:$IK$32</definedName>
    <definedName name="Excel_BuiltIn__FilterDatabase" localSheetId="0">November!#REF!</definedName>
    <definedName name="Excel_BuiltIn__FilterDatabase_1">November!#REF!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2" i="1" l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V2" i="1"/>
  <c r="T2" i="1" s="1"/>
  <c r="Q2" i="1"/>
  <c r="R2" i="1" s="1"/>
  <c r="P2" i="1"/>
  <c r="P3" i="1" s="1"/>
  <c r="R3" i="1" l="1"/>
  <c r="R4" i="1" s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S2" i="1"/>
  <c r="U2" i="1" s="1"/>
  <c r="S3" i="1"/>
  <c r="U3" i="1" s="1"/>
  <c r="P4" i="1"/>
  <c r="P5" i="1" l="1"/>
  <c r="S4" i="1"/>
  <c r="U4" i="1" s="1"/>
  <c r="S5" i="1" l="1"/>
  <c r="U5" i="1" s="1"/>
  <c r="P6" i="1"/>
  <c r="P7" i="1" l="1"/>
  <c r="S6" i="1"/>
  <c r="U6" i="1" s="1"/>
  <c r="S7" i="1" l="1"/>
  <c r="U7" i="1" s="1"/>
  <c r="P8" i="1"/>
  <c r="P9" i="1" l="1"/>
  <c r="S8" i="1"/>
  <c r="U8" i="1" s="1"/>
  <c r="P10" i="1" l="1"/>
  <c r="S9" i="1"/>
  <c r="U9" i="1" s="1"/>
  <c r="P11" i="1" l="1"/>
  <c r="S10" i="1"/>
  <c r="U10" i="1" s="1"/>
  <c r="P12" i="1" l="1"/>
  <c r="S11" i="1"/>
  <c r="U11" i="1" s="1"/>
  <c r="S12" i="1" l="1"/>
  <c r="U12" i="1" s="1"/>
  <c r="P13" i="1"/>
  <c r="P14" i="1" l="1"/>
  <c r="S13" i="1"/>
  <c r="U13" i="1" s="1"/>
  <c r="S14" i="1" l="1"/>
  <c r="U14" i="1" s="1"/>
  <c r="P15" i="1"/>
  <c r="P16" i="1" l="1"/>
  <c r="S15" i="1"/>
  <c r="U15" i="1" s="1"/>
  <c r="S16" i="1" l="1"/>
  <c r="U16" i="1" s="1"/>
  <c r="P17" i="1"/>
  <c r="P18" i="1" l="1"/>
  <c r="S17" i="1"/>
  <c r="U17" i="1" s="1"/>
  <c r="P19" i="1" l="1"/>
  <c r="S18" i="1"/>
  <c r="U18" i="1" s="1"/>
  <c r="S19" i="1" l="1"/>
  <c r="U19" i="1" s="1"/>
  <c r="P20" i="1"/>
  <c r="P21" i="1" l="1"/>
  <c r="S20" i="1"/>
  <c r="U20" i="1" s="1"/>
  <c r="S21" i="1" l="1"/>
  <c r="U21" i="1" s="1"/>
  <c r="P22" i="1"/>
  <c r="P23" i="1" l="1"/>
  <c r="S22" i="1"/>
  <c r="U22" i="1" s="1"/>
  <c r="S23" i="1" l="1"/>
  <c r="U23" i="1" s="1"/>
  <c r="P24" i="1"/>
  <c r="P25" i="1" l="1"/>
  <c r="S24" i="1"/>
  <c r="U24" i="1" s="1"/>
  <c r="P26" i="1" l="1"/>
  <c r="S25" i="1"/>
  <c r="U25" i="1" s="1"/>
  <c r="P27" i="1" l="1"/>
  <c r="S26" i="1"/>
  <c r="U26" i="1" s="1"/>
  <c r="P28" i="1" l="1"/>
  <c r="S27" i="1"/>
  <c r="U27" i="1" s="1"/>
  <c r="P29" i="1" l="1"/>
  <c r="S28" i="1"/>
  <c r="U28" i="1" s="1"/>
  <c r="P30" i="1" l="1"/>
  <c r="S29" i="1"/>
  <c r="U29" i="1" s="1"/>
  <c r="S30" i="1" l="1"/>
  <c r="U30" i="1" s="1"/>
  <c r="P31" i="1"/>
  <c r="P32" i="1" l="1"/>
  <c r="S32" i="1" s="1"/>
  <c r="U32" i="1" s="1"/>
  <c r="S31" i="1"/>
  <c r="U31" i="1" s="1"/>
</calcChain>
</file>

<file path=xl/sharedStrings.xml><?xml version="1.0" encoding="utf-8"?>
<sst xmlns="http://schemas.openxmlformats.org/spreadsheetml/2006/main" count="308" uniqueCount="120">
  <si>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</si>
  <si>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</si>
  <si>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</si>
  <si>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</si>
  <si>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</si>
  <si>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</si>
  <si>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</si>
  <si>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</si>
  <si>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</si>
  <si>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</si>
  <si>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</si>
  <si>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</si>
  <si>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</si>
  <si>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</si>
  <si>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</si>
  <si>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</si>
  <si>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</si>
  <si>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</si>
  <si>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</si>
  <si>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</si>
  <si>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</si>
  <si>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1</t>
  </si>
  <si>
    <t>asian</t>
  </si>
  <si>
    <t>Pregame</t>
  </si>
  <si>
    <t>0</t>
  </si>
  <si>
    <t>nein</t>
  </si>
  <si>
    <t>0-1</t>
  </si>
  <si>
    <t>1-1</t>
  </si>
  <si>
    <t>Amateure</t>
  </si>
  <si>
    <t>2 asian -0,75</t>
  </si>
  <si>
    <t>2-1</t>
  </si>
  <si>
    <t>Live</t>
  </si>
  <si>
    <t>Fussball</t>
  </si>
  <si>
    <t>1-2</t>
  </si>
  <si>
    <t>1 asian -0,75</t>
  </si>
  <si>
    <t>1-4</t>
  </si>
  <si>
    <t>1bet</t>
  </si>
  <si>
    <t>Rathenow - TeBe
Würzburger Kickers - Türkgücü</t>
  </si>
  <si>
    <t>2
1</t>
  </si>
  <si>
    <r>
      <rPr>
        <b/>
        <sz val="10"/>
        <color rgb="FFFF0000"/>
        <rFont val="Arial"/>
        <family val="2"/>
      </rPr>
      <t>2-0</t>
    </r>
    <r>
      <rPr>
        <b/>
        <sz val="10"/>
        <color rgb="FF0070C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3-0</t>
    </r>
  </si>
  <si>
    <t>Altona - Halstenbek
Bournemouth - City</t>
  </si>
  <si>
    <t>1 asian -1,25
2</t>
  </si>
  <si>
    <r>
      <rPr>
        <b/>
        <sz val="10"/>
        <color rgb="FF00B050"/>
        <rFont val="Arial"/>
        <family val="2"/>
      </rPr>
      <t>2-0</t>
    </r>
    <r>
      <rPr>
        <b/>
        <sz val="10"/>
        <color rgb="FFFF0000"/>
        <rFont val="Arial"/>
        <family val="2"/>
      </rPr>
      <t xml:space="preserve">
2-1</t>
    </r>
  </si>
  <si>
    <t>Hürth - Bonn
F. Köln II - Schafhausen</t>
  </si>
  <si>
    <t>1-4
6-0</t>
  </si>
  <si>
    <t>Bills - Dolphins
Seahawks - Rams</t>
  </si>
  <si>
    <t>NFL</t>
  </si>
  <si>
    <t>Cook TD
Walker III TD</t>
  </si>
  <si>
    <t>rabona</t>
  </si>
  <si>
    <t>nein
nein</t>
  </si>
  <si>
    <t>Bengals - Raiders
Cardinals - Bears</t>
  </si>
  <si>
    <t>1
Conner 63+ rushing</t>
  </si>
  <si>
    <t>41-24
107</t>
  </si>
  <si>
    <t>PSV - Girona
Celtic - Leipzig</t>
  </si>
  <si>
    <t>beide treffen
beide treffen</t>
  </si>
  <si>
    <r>
      <t xml:space="preserve">4-0
</t>
    </r>
    <r>
      <rPr>
        <b/>
        <sz val="10"/>
        <color rgb="FF00B050"/>
        <rFont val="Arial"/>
        <family val="2"/>
      </rPr>
      <t>3-1</t>
    </r>
  </si>
  <si>
    <t>Bratislava - Zagreb
Liverpool - Leverkusen</t>
  </si>
  <si>
    <r>
      <rPr>
        <b/>
        <sz val="10"/>
        <color rgb="FF00B050"/>
        <rFont val="Arial"/>
        <family val="2"/>
      </rPr>
      <t xml:space="preserve">1-4 </t>
    </r>
    <r>
      <rPr>
        <b/>
        <sz val="10"/>
        <color rgb="FFFF0000"/>
        <rFont val="Arial"/>
        <family val="2"/>
      </rPr>
      <t xml:space="preserve">
4-0</t>
    </r>
  </si>
  <si>
    <t>Eilenburg - Greifswalder
Offenbach - Göppinger</t>
  </si>
  <si>
    <t>0-3
4-1</t>
  </si>
  <si>
    <t>Dassendorf - Niendorfer
Union Neumünster - TSB Flensburg</t>
  </si>
  <si>
    <t>1
1</t>
  </si>
  <si>
    <t>3-1
2-0</t>
  </si>
  <si>
    <t>Pforzheim - Reutlingen
Real Madrid - Osasuna</t>
  </si>
  <si>
    <t>1 asian -1
1</t>
  </si>
  <si>
    <t>3-1
4-0</t>
  </si>
  <si>
    <t>Mechtersheim - Gonsenheim</t>
  </si>
  <si>
    <t>"Mechtersheim Torwart Sahnetag"</t>
  </si>
  <si>
    <t>Bochum - Leverkusen
St. Pauli - Bayern</t>
  </si>
  <si>
    <t>2 asian -1,25
2 asian -1,25</t>
  </si>
  <si>
    <t>1-1
0-1</t>
  </si>
  <si>
    <t>90. 1-1..</t>
  </si>
  <si>
    <t>6er Kombi</t>
  </si>
  <si>
    <t>4/6</t>
  </si>
  <si>
    <t>Cagliari - Milan
Angers - PSG</t>
  </si>
  <si>
    <t>2
2</t>
  </si>
  <si>
    <r>
      <rPr>
        <b/>
        <sz val="10"/>
        <color rgb="FFFF0000"/>
        <rFont val="Arial"/>
        <family val="2"/>
      </rPr>
      <t>3-3</t>
    </r>
    <r>
      <rPr>
        <b/>
        <sz val="10"/>
        <color rgb="FF00B050"/>
        <rFont val="Arial"/>
        <family val="2"/>
      </rPr>
      <t xml:space="preserve">
2-4</t>
    </r>
  </si>
  <si>
    <t>90. 3-3…</t>
  </si>
  <si>
    <t>Brighton - City</t>
  </si>
  <si>
    <t>ASC Dortmund - Erkenschwick
Bergisch - Hürth</t>
  </si>
  <si>
    <t>2-2
0-3</t>
  </si>
  <si>
    <t>Hennef - F. Köln II
Bonner - Siegburger</t>
  </si>
  <si>
    <t>0-1
6-1</t>
  </si>
  <si>
    <t>Clarholz - Bochum II
Meerbusch - TVD Velbert</t>
  </si>
  <si>
    <t>2 asian -1
1 asian -1</t>
  </si>
  <si>
    <r>
      <rPr>
        <b/>
        <sz val="10"/>
        <color rgb="FF00B050"/>
        <rFont val="Arial"/>
        <family val="2"/>
      </rPr>
      <t>1-3</t>
    </r>
    <r>
      <rPr>
        <b/>
        <sz val="10"/>
        <color rgb="FFFF0000"/>
        <rFont val="Arial"/>
        <family val="2"/>
      </rPr>
      <t xml:space="preserve">
0-0</t>
    </r>
  </si>
  <si>
    <t>TSB Flensburg - Kilia
Bamberg - Bayreuth</t>
  </si>
  <si>
    <t>2 asian -1
2 asian -1</t>
  </si>
  <si>
    <t>2-3
0-3</t>
  </si>
  <si>
    <t xml:space="preserve"> </t>
  </si>
  <si>
    <t>Gießen - Hoffenheim II
Kassel - St. Kickers</t>
  </si>
  <si>
    <t>0-1
1-3</t>
  </si>
  <si>
    <t>Eintracht II - Trier</t>
  </si>
  <si>
    <t>1 asian 0</t>
  </si>
  <si>
    <t>unberechtigter Elfer gegen und eigenen klaren nicht bekommen..</t>
  </si>
  <si>
    <t>1 HC -1</t>
  </si>
  <si>
    <t>F. Köln - Wiedenbrück
PSG - Toulouse</t>
  </si>
  <si>
    <r>
      <rPr>
        <b/>
        <sz val="10"/>
        <color rgb="FFFF0000"/>
        <rFont val="Arial"/>
        <family val="2"/>
      </rPr>
      <t>1-3</t>
    </r>
    <r>
      <rPr>
        <b/>
        <sz val="10"/>
        <color rgb="FF00B050"/>
        <rFont val="Arial"/>
        <family val="2"/>
      </rPr>
      <t xml:space="preserve">
3-0</t>
    </r>
  </si>
  <si>
    <t>34. rote Karte..</t>
  </si>
  <si>
    <t>Walldorf - Hoffenheim II</t>
  </si>
  <si>
    <t>Schweinfurt - Bamberg
Stuttgart - Bochum</t>
  </si>
  <si>
    <t>1 asian -1,25
1 asian -1,25</t>
  </si>
  <si>
    <t>2-0
2-0</t>
  </si>
  <si>
    <t>Nürnberg II - Aschaffenburg</t>
  </si>
  <si>
    <t>3-3</t>
  </si>
  <si>
    <t>2-0 Führung, 3-1 Führung, 86. 3-3…</t>
  </si>
  <si>
    <t>Leverkusen - Heidenheim
City - Tottenham</t>
  </si>
  <si>
    <r>
      <rPr>
        <b/>
        <sz val="10"/>
        <color rgb="FF00B050"/>
        <rFont val="Arial"/>
        <family val="2"/>
      </rPr>
      <t xml:space="preserve">5-2 </t>
    </r>
    <r>
      <rPr>
        <b/>
        <sz val="10"/>
        <color rgb="FFFF0000"/>
        <rFont val="Arial"/>
        <family val="2"/>
      </rPr>
      <t xml:space="preserve">
0-4</t>
    </r>
  </si>
  <si>
    <t>Colts - Lions
Packers - 49ers</t>
  </si>
  <si>
    <t>2 HC -3,5
CMC o76,5 rushing</t>
  </si>
  <si>
    <r>
      <rPr>
        <b/>
        <sz val="10"/>
        <color rgb="FF00B050"/>
        <rFont val="Arial"/>
        <family val="2"/>
      </rPr>
      <t>6-24</t>
    </r>
    <r>
      <rPr>
        <b/>
        <sz val="10"/>
        <color rgb="FFFF0000"/>
        <rFont val="Arial"/>
        <family val="2"/>
      </rPr>
      <t xml:space="preserve">
nein</t>
    </r>
  </si>
  <si>
    <t>Panthers - Chiefs
Seahawks - Cardinals</t>
  </si>
  <si>
    <t>Hunt TD
Conner TD</t>
  </si>
  <si>
    <t>Panthers - Chiefs
Dolphins - Patriots</t>
  </si>
  <si>
    <t>2 HC -3,5
1 HC -3,5</t>
  </si>
  <si>
    <r>
      <rPr>
        <b/>
        <sz val="10"/>
        <color rgb="FFFF0000"/>
        <rFont val="Arial"/>
        <family val="2"/>
      </rPr>
      <t>27-30</t>
    </r>
    <r>
      <rPr>
        <b/>
        <sz val="10"/>
        <color rgb="FF00B050"/>
        <rFont val="Arial"/>
        <family val="2"/>
      </rPr>
      <t xml:space="preserve">
34-15</t>
    </r>
  </si>
  <si>
    <t>lächerlich deluxe</t>
  </si>
  <si>
    <t>Escuela - Valencia</t>
  </si>
  <si>
    <t>2 asian -2,75</t>
  </si>
  <si>
    <t>lächerlich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</si>
</sst>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49" fontId="5" fillId="2" borderId="1" xfId="0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0" fontId="2" fillId="2" borderId="8" xfId="0" applyNumberFormat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November</a:t>
            </a:r>
            <a:endParaRPr lang="de-DE"/>
          </a:p>
        </c:rich>
      </c:tx>
      <c:layout>
        <c:manualLayout>
          <c:xMode val="edge"/>
          <c:yMode val="edge"/>
          <c:x val="0.35560052929746899"/>
          <c:y val="4.074155981490753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44-44AD-B845-59F51A01B431}"/>
                </c:ext>
              </c:extLst>
            </c:dLbl>
            <c:dLbl>
              <c:idx val="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E2-4B4E-976E-0E15374651BF}"/>
                </c:ext>
              </c:extLst>
            </c:dLbl>
            <c:dLbl>
              <c:idx val="31"/>
              <c:layout>
                <c:manualLayout>
                  <c:x val="-2.2972125885058169E-2"/>
                  <c:y val="-4.2867394754630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34-43CD-BAAF-C19618DAEBA2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layout>
                <c:manualLayout>
                  <c:x val="-3.7103447772149772E-3"/>
                  <c:y val="-6.749546132882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2"/>
              <c:layout>
                <c:manualLayout>
                  <c:x val="-7.915080418936753E-3"/>
                  <c:y val="-5.2046591932177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20-4CEE-B838-13A6ADD4A958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F6-4713-B041-104789CCC89E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5.145471353963834E-2"/>
                      <c:h val="5.10851097569263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D2E-4919-8209-47B71468C5ED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6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68-424C-9B0F-32C981F544A5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7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0E-4F48-948C-6A1A67996DD3}"/>
                </c:ext>
              </c:extLst>
            </c:dLbl>
            <c:dLbl>
              <c:idx val="7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A9-4511-BD16-9323770E9220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5B-42D7-AA5A-4E936FD5ECDD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8C-48F0-B504-10E54816FC98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55-49DD-8E9D-E06B3F7E676B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6B-489C-8487-807AC3912A7F}"/>
                </c:ext>
              </c:extLst>
            </c:dLbl>
            <c:dLbl>
              <c:idx val="1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54"/>
              <c:layout>
                <c:manualLayout>
                  <c:x val="-3.8635483589887534E-4"/>
                  <c:y val="-4.770445540430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95-457C-BD8D-F68FB19B3505}"/>
                </c:ext>
              </c:extLst>
            </c:dLbl>
            <c:dLbl>
              <c:idx val="156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58-4C71-B984-91A2634D5FE6}"/>
                </c:ext>
              </c:extLst>
            </c:dLbl>
            <c:dLbl>
              <c:idx val="167"/>
              <c:layout>
                <c:manualLayout>
                  <c:x val="-2.5387471107110658E-3"/>
                  <c:y val="-3.99836236519521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E6-40B9-ADF0-9B69EC79DB40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19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DE-4BBF-B9F3-B45CE4E0D49F}"/>
                </c:ext>
              </c:extLst>
            </c:dLbl>
            <c:dLbl>
              <c:idx val="21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C1-43D3-B2F0-E88B68F9426C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November!$R$1:$R$32</c:f>
              <c:numCache>
                <c:formatCode>General</c:formatCode>
                <c:ptCount val="32"/>
                <c:pt idx="0">
                  <c:v>0</c:v>
                </c:pt>
                <c:pt idx="1">
                  <c:v>-1.5</c:v>
                </c:pt>
                <c:pt idx="2">
                  <c:v>-3.5</c:v>
                </c:pt>
                <c:pt idx="3">
                  <c:v>-1.8599999999999999</c:v>
                </c:pt>
                <c:pt idx="4">
                  <c:v>-2.86</c:v>
                </c:pt>
                <c:pt idx="5">
                  <c:v>-1.4649999999999999</c:v>
                </c:pt>
                <c:pt idx="6">
                  <c:v>-2.9649999999999999</c:v>
                </c:pt>
                <c:pt idx="7">
                  <c:v>-4.4649999999999999</c:v>
                </c:pt>
                <c:pt idx="8">
                  <c:v>-2.4849999999999999</c:v>
                </c:pt>
                <c:pt idx="9">
                  <c:v>-0.48499999999999988</c:v>
                </c:pt>
                <c:pt idx="10">
                  <c:v>2.6949999999999998</c:v>
                </c:pt>
                <c:pt idx="11">
                  <c:v>-0.30500000000000016</c:v>
                </c:pt>
                <c:pt idx="12">
                  <c:v>-2.3050000000000002</c:v>
                </c:pt>
                <c:pt idx="13">
                  <c:v>-2.8050000000000002</c:v>
                </c:pt>
                <c:pt idx="14">
                  <c:v>-4.8049999999999997</c:v>
                </c:pt>
                <c:pt idx="15">
                  <c:v>-7.8049999999999997</c:v>
                </c:pt>
                <c:pt idx="16">
                  <c:v>-9.3049999999999997</c:v>
                </c:pt>
                <c:pt idx="17">
                  <c:v>-7.4450000000000003</c:v>
                </c:pt>
                <c:pt idx="18">
                  <c:v>-10.445</c:v>
                </c:pt>
                <c:pt idx="19">
                  <c:v>-9.3650000000000002</c:v>
                </c:pt>
                <c:pt idx="20">
                  <c:v>-8.7249999999999996</c:v>
                </c:pt>
                <c:pt idx="21">
                  <c:v>-10.725</c:v>
                </c:pt>
                <c:pt idx="22">
                  <c:v>-11.725</c:v>
                </c:pt>
                <c:pt idx="23">
                  <c:v>-13.225</c:v>
                </c:pt>
                <c:pt idx="24">
                  <c:v>-11.725</c:v>
                </c:pt>
                <c:pt idx="25">
                  <c:v>-9.7899999999999991</c:v>
                </c:pt>
                <c:pt idx="26">
                  <c:v>-11.79</c:v>
                </c:pt>
                <c:pt idx="27">
                  <c:v>-13.29</c:v>
                </c:pt>
                <c:pt idx="28">
                  <c:v>-14.79</c:v>
                </c:pt>
                <c:pt idx="29">
                  <c:v>-15.79</c:v>
                </c:pt>
                <c:pt idx="30">
                  <c:v>-18.79</c:v>
                </c:pt>
                <c:pt idx="31">
                  <c:v>-21.79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34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10"/>
      </c:valAx>
      <c:valAx>
        <c:axId val="419923704"/>
        <c:scaling>
          <c:orientation val="minMax"/>
          <c:max val="10"/>
          <c:min val="-3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145624</xdr:colOff>
      <xdr:row>32</xdr:row>
      <xdr:rowOff>75359</xdr:rowOff>
    </xdr:from>
    <xdr:to>
      <xdr:col>10</xdr:col>
      <xdr:colOff>2038349</xdr:colOff>
      <xdr:row>53</xdr:row>
      <xdr:rowOff>104775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32"/>
  <sheetViews>
    <sheetView tabSelected="1" topLeftCell="A23" zoomScaleNormal="100" workbookViewId="0">
      <selection activeCell="AA45" sqref="AA45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7109375" style="1" customWidth="1"/>
    <col min="5" max="5" width="6.42578125" style="1" customWidth="1"/>
    <col min="6" max="6" width="23" style="1" customWidth="1"/>
    <col min="7" max="7" width="9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31.5703125" style="1" customWidth="1"/>
    <col min="12" max="12" width="6.140625" style="2" customWidth="1"/>
    <col min="13" max="17" width="9.140625" style="2" customWidth="1"/>
    <col min="18" max="18" width="12.28515625" style="2" customWidth="1"/>
    <col min="19" max="245" width="9.140625" style="2" customWidth="1"/>
  </cols>
  <sheetData>
    <row r="1" spans="1:245" ht="18" customHeight="1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16" t="s">
        <v>19</v>
      </c>
      <c r="S1" s="17" t="s">
        <v>10</v>
      </c>
      <c r="T1" s="18" t="s">
        <v>11</v>
      </c>
      <c r="U1" s="19" t="s">
        <v>12</v>
      </c>
      <c r="V1" s="20" t="s">
        <v>14</v>
      </c>
      <c r="W1" s="21" t="s">
        <v>15</v>
      </c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5.5" x14ac:dyDescent="0.2">
      <c r="A2" s="3">
        <v>1</v>
      </c>
      <c r="B2" s="4">
        <v>45598</v>
      </c>
      <c r="C2" s="3" t="s">
        <v>37</v>
      </c>
      <c r="D2" s="3" t="s">
        <v>28</v>
      </c>
      <c r="E2" s="3">
        <v>2</v>
      </c>
      <c r="F2" s="3" t="s">
        <v>38</v>
      </c>
      <c r="G2" s="3" t="s">
        <v>20</v>
      </c>
      <c r="H2" s="3" t="s">
        <v>22</v>
      </c>
      <c r="I2" s="3" t="s">
        <v>23</v>
      </c>
      <c r="J2" s="25" t="s">
        <v>39</v>
      </c>
      <c r="K2" s="22"/>
      <c r="L2" s="6" t="s">
        <v>24</v>
      </c>
      <c r="M2" s="7">
        <v>2.08</v>
      </c>
      <c r="N2" s="7">
        <v>1.5</v>
      </c>
      <c r="O2" s="8" t="s">
        <v>25</v>
      </c>
      <c r="P2" s="7">
        <f>N2</f>
        <v>1.5</v>
      </c>
      <c r="Q2" s="24">
        <f t="shared" ref="Q2:Q32" si="0">IF(AND(L2="1",O2="ja"),(N2*M2*0.95)-N2,IF(AND(L2="1",O2="nein"),N2*M2-N2,-N2))</f>
        <v>-1.5</v>
      </c>
      <c r="R2" s="9">
        <f>Q2</f>
        <v>-1.5</v>
      </c>
      <c r="S2" s="10">
        <f t="shared" ref="S2:S32" si="1">P2+R2</f>
        <v>0</v>
      </c>
      <c r="T2" s="11">
        <f t="shared" ref="T2:T32" si="2">V2/W2</f>
        <v>0</v>
      </c>
      <c r="U2" s="12">
        <f t="shared" ref="U2:U32" si="3">((S2-P2)/P2)*100%</f>
        <v>-1</v>
      </c>
      <c r="V2">
        <f>COUNTIF($L$2:L2,1)</f>
        <v>0</v>
      </c>
      <c r="W2">
        <v>1</v>
      </c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x14ac:dyDescent="0.2">
      <c r="A3" s="3">
        <v>2</v>
      </c>
      <c r="B3" s="4">
        <v>45598</v>
      </c>
      <c r="C3" s="3" t="s">
        <v>40</v>
      </c>
      <c r="D3" s="3" t="s">
        <v>32</v>
      </c>
      <c r="E3" s="3">
        <v>2</v>
      </c>
      <c r="F3" s="3" t="s">
        <v>41</v>
      </c>
      <c r="G3" s="3" t="s">
        <v>20</v>
      </c>
      <c r="H3" s="3" t="s">
        <v>22</v>
      </c>
      <c r="I3" s="3" t="s">
        <v>23</v>
      </c>
      <c r="J3" s="5" t="s">
        <v>42</v>
      </c>
      <c r="K3" s="22"/>
      <c r="L3" s="6" t="s">
        <v>24</v>
      </c>
      <c r="M3" s="3">
        <v>2.0699999999999998</v>
      </c>
      <c r="N3" s="7">
        <v>2</v>
      </c>
      <c r="O3" s="8" t="s">
        <v>25</v>
      </c>
      <c r="P3" s="7">
        <f t="shared" ref="P3:P32" si="4">P2+N3</f>
        <v>3.5</v>
      </c>
      <c r="Q3" s="26">
        <f t="shared" si="0"/>
        <v>-2</v>
      </c>
      <c r="R3" s="9">
        <f t="shared" ref="R3:R32" si="5">R2+Q3</f>
        <v>-3.5</v>
      </c>
      <c r="S3" s="10">
        <f t="shared" si="1"/>
        <v>0</v>
      </c>
      <c r="T3" s="11">
        <f t="shared" si="2"/>
        <v>0</v>
      </c>
      <c r="U3" s="12">
        <f t="shared" si="3"/>
        <v>-1</v>
      </c>
      <c r="V3">
        <f>COUNTIF($L$2:L3,1)</f>
        <v>0</v>
      </c>
      <c r="W3">
        <v>2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25.5" x14ac:dyDescent="0.2">
      <c r="A4" s="3">
        <v>3</v>
      </c>
      <c r="B4" s="4">
        <v>45599</v>
      </c>
      <c r="C4" s="3" t="s">
        <v>43</v>
      </c>
      <c r="D4" s="3" t="s">
        <v>28</v>
      </c>
      <c r="E4" s="3">
        <v>2</v>
      </c>
      <c r="F4" s="3" t="s">
        <v>38</v>
      </c>
      <c r="G4" s="3" t="s">
        <v>20</v>
      </c>
      <c r="H4" s="3" t="s">
        <v>22</v>
      </c>
      <c r="I4" s="3" t="s">
        <v>23</v>
      </c>
      <c r="J4" s="13" t="s">
        <v>44</v>
      </c>
      <c r="K4" s="22"/>
      <c r="L4" s="6" t="s">
        <v>21</v>
      </c>
      <c r="M4" s="7">
        <v>1.82</v>
      </c>
      <c r="N4" s="7">
        <v>2</v>
      </c>
      <c r="O4" s="8" t="s">
        <v>25</v>
      </c>
      <c r="P4" s="7">
        <f t="shared" si="4"/>
        <v>5.5</v>
      </c>
      <c r="Q4" s="23">
        <f t="shared" si="0"/>
        <v>1.6400000000000001</v>
      </c>
      <c r="R4" s="9">
        <f t="shared" si="5"/>
        <v>-1.8599999999999999</v>
      </c>
      <c r="S4" s="10">
        <f t="shared" si="1"/>
        <v>3.64</v>
      </c>
      <c r="T4" s="11">
        <f t="shared" si="2"/>
        <v>0.33333333333333331</v>
      </c>
      <c r="U4" s="12">
        <f t="shared" si="3"/>
        <v>-0.33818181818181814</v>
      </c>
      <c r="V4">
        <f>COUNTIF($L$2:L4,1)</f>
        <v>1</v>
      </c>
      <c r="W4">
        <v>3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25.5" x14ac:dyDescent="0.2">
      <c r="A5" s="3">
        <v>4</v>
      </c>
      <c r="B5" s="4">
        <v>45599</v>
      </c>
      <c r="C5" s="3" t="s">
        <v>45</v>
      </c>
      <c r="D5" s="3" t="s">
        <v>46</v>
      </c>
      <c r="E5" s="3">
        <v>2</v>
      </c>
      <c r="F5" s="3" t="s">
        <v>47</v>
      </c>
      <c r="G5" s="3" t="s">
        <v>20</v>
      </c>
      <c r="H5" s="3" t="s">
        <v>48</v>
      </c>
      <c r="I5" s="3" t="s">
        <v>23</v>
      </c>
      <c r="J5" s="5" t="s">
        <v>49</v>
      </c>
      <c r="K5" s="22"/>
      <c r="L5" s="6" t="s">
        <v>24</v>
      </c>
      <c r="M5" s="7">
        <v>2.89</v>
      </c>
      <c r="N5" s="7">
        <v>1</v>
      </c>
      <c r="O5" s="8" t="s">
        <v>25</v>
      </c>
      <c r="P5" s="7">
        <f t="shared" si="4"/>
        <v>6.5</v>
      </c>
      <c r="Q5" s="24">
        <f t="shared" si="0"/>
        <v>-1</v>
      </c>
      <c r="R5" s="9">
        <f t="shared" si="5"/>
        <v>-2.86</v>
      </c>
      <c r="S5" s="10">
        <f t="shared" si="1"/>
        <v>3.64</v>
      </c>
      <c r="T5" s="11">
        <f t="shared" si="2"/>
        <v>0.25</v>
      </c>
      <c r="U5" s="12">
        <f t="shared" si="3"/>
        <v>-0.44</v>
      </c>
      <c r="V5">
        <f>COUNTIF($L$2:L5,1)</f>
        <v>1</v>
      </c>
      <c r="W5">
        <v>4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25.5" x14ac:dyDescent="0.2">
      <c r="A6" s="3">
        <v>5</v>
      </c>
      <c r="B6" s="4">
        <v>45599</v>
      </c>
      <c r="C6" s="3" t="s">
        <v>50</v>
      </c>
      <c r="D6" s="3" t="s">
        <v>46</v>
      </c>
      <c r="E6" s="3">
        <v>2</v>
      </c>
      <c r="F6" s="3" t="s">
        <v>51</v>
      </c>
      <c r="G6" s="3" t="s">
        <v>20</v>
      </c>
      <c r="H6" s="3" t="s">
        <v>48</v>
      </c>
      <c r="I6" s="3" t="s">
        <v>23</v>
      </c>
      <c r="J6" s="13" t="s">
        <v>52</v>
      </c>
      <c r="K6" s="22"/>
      <c r="L6" s="6" t="s">
        <v>21</v>
      </c>
      <c r="M6" s="7">
        <v>1.93</v>
      </c>
      <c r="N6" s="7">
        <v>1.5</v>
      </c>
      <c r="O6" s="8" t="s">
        <v>25</v>
      </c>
      <c r="P6" s="7">
        <f t="shared" si="4"/>
        <v>8</v>
      </c>
      <c r="Q6" s="23">
        <f t="shared" si="0"/>
        <v>1.395</v>
      </c>
      <c r="R6" s="9">
        <f t="shared" si="5"/>
        <v>-1.4649999999999999</v>
      </c>
      <c r="S6" s="10">
        <f t="shared" si="1"/>
        <v>6.5350000000000001</v>
      </c>
      <c r="T6" s="11">
        <f t="shared" si="2"/>
        <v>0.4</v>
      </c>
      <c r="U6" s="12">
        <f t="shared" si="3"/>
        <v>-0.18312499999999998</v>
      </c>
      <c r="V6">
        <f>COUNTIF($L$2:L6,1)</f>
        <v>2</v>
      </c>
      <c r="W6">
        <v>5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27.75" customHeight="1" x14ac:dyDescent="0.2">
      <c r="A7" s="3">
        <v>6</v>
      </c>
      <c r="B7" s="4">
        <v>45601</v>
      </c>
      <c r="C7" s="3" t="s">
        <v>53</v>
      </c>
      <c r="D7" s="3" t="s">
        <v>32</v>
      </c>
      <c r="E7" s="3">
        <v>2</v>
      </c>
      <c r="F7" s="3" t="s">
        <v>54</v>
      </c>
      <c r="G7" s="3" t="s">
        <v>20</v>
      </c>
      <c r="H7" s="3" t="s">
        <v>22</v>
      </c>
      <c r="I7" s="3" t="s">
        <v>23</v>
      </c>
      <c r="J7" s="5" t="s">
        <v>55</v>
      </c>
      <c r="K7" s="22"/>
      <c r="L7" s="6" t="s">
        <v>24</v>
      </c>
      <c r="M7" s="7">
        <v>2.4700000000000002</v>
      </c>
      <c r="N7" s="7">
        <v>1.5</v>
      </c>
      <c r="O7" s="8" t="s">
        <v>25</v>
      </c>
      <c r="P7" s="7">
        <f t="shared" si="4"/>
        <v>9.5</v>
      </c>
      <c r="Q7" s="24">
        <f t="shared" si="0"/>
        <v>-1.5</v>
      </c>
      <c r="R7" s="9">
        <f t="shared" si="5"/>
        <v>-2.9649999999999999</v>
      </c>
      <c r="S7" s="10">
        <f t="shared" si="1"/>
        <v>6.5350000000000001</v>
      </c>
      <c r="T7" s="11">
        <f t="shared" si="2"/>
        <v>0.33333333333333331</v>
      </c>
      <c r="U7" s="12">
        <f t="shared" si="3"/>
        <v>-0.31210526315789472</v>
      </c>
      <c r="V7">
        <f>COUNTIF($L$2:L7,1)</f>
        <v>2</v>
      </c>
      <c r="W7">
        <v>6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27" customHeight="1" x14ac:dyDescent="0.2">
      <c r="A8" s="3">
        <v>7</v>
      </c>
      <c r="B8" s="4">
        <v>45601</v>
      </c>
      <c r="C8" s="3" t="s">
        <v>56</v>
      </c>
      <c r="D8" s="3" t="s">
        <v>32</v>
      </c>
      <c r="E8" s="3">
        <v>2</v>
      </c>
      <c r="F8" s="3" t="s">
        <v>54</v>
      </c>
      <c r="G8" s="3" t="s">
        <v>20</v>
      </c>
      <c r="H8" s="3" t="s">
        <v>22</v>
      </c>
      <c r="I8" s="3" t="s">
        <v>23</v>
      </c>
      <c r="J8" s="5" t="s">
        <v>57</v>
      </c>
      <c r="K8" s="22"/>
      <c r="L8" s="6" t="s">
        <v>24</v>
      </c>
      <c r="M8" s="7">
        <v>2.5499999999999998</v>
      </c>
      <c r="N8" s="7">
        <v>1.5</v>
      </c>
      <c r="O8" s="8" t="s">
        <v>25</v>
      </c>
      <c r="P8" s="7">
        <f t="shared" si="4"/>
        <v>11</v>
      </c>
      <c r="Q8" s="24">
        <f t="shared" si="0"/>
        <v>-1.5</v>
      </c>
      <c r="R8" s="9">
        <f t="shared" si="5"/>
        <v>-4.4649999999999999</v>
      </c>
      <c r="S8" s="10">
        <f t="shared" si="1"/>
        <v>6.5350000000000001</v>
      </c>
      <c r="T8" s="11">
        <f t="shared" si="2"/>
        <v>0.2857142857142857</v>
      </c>
      <c r="U8" s="12">
        <f t="shared" si="3"/>
        <v>-0.40590909090909089</v>
      </c>
      <c r="V8">
        <f>COUNTIF($L$2:L8,1)</f>
        <v>2</v>
      </c>
      <c r="W8">
        <v>7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29.25" customHeight="1" x14ac:dyDescent="0.2">
      <c r="A9" s="3">
        <v>8</v>
      </c>
      <c r="B9" s="4">
        <v>45605</v>
      </c>
      <c r="C9" s="3" t="s">
        <v>58</v>
      </c>
      <c r="D9" s="3" t="s">
        <v>28</v>
      </c>
      <c r="E9" s="3">
        <v>2</v>
      </c>
      <c r="F9" s="3" t="s">
        <v>38</v>
      </c>
      <c r="G9" s="3" t="s">
        <v>20</v>
      </c>
      <c r="H9" s="3" t="s">
        <v>22</v>
      </c>
      <c r="I9" s="3" t="s">
        <v>23</v>
      </c>
      <c r="J9" s="13" t="s">
        <v>59</v>
      </c>
      <c r="K9" s="22"/>
      <c r="L9" s="6" t="s">
        <v>21</v>
      </c>
      <c r="M9" s="7">
        <v>1.99</v>
      </c>
      <c r="N9" s="7">
        <v>2</v>
      </c>
      <c r="O9" s="8" t="s">
        <v>25</v>
      </c>
      <c r="P9" s="7">
        <f t="shared" si="4"/>
        <v>13</v>
      </c>
      <c r="Q9" s="23">
        <f t="shared" si="0"/>
        <v>1.98</v>
      </c>
      <c r="R9" s="9">
        <f t="shared" si="5"/>
        <v>-2.4849999999999999</v>
      </c>
      <c r="S9" s="10">
        <f t="shared" si="1"/>
        <v>10.515000000000001</v>
      </c>
      <c r="T9" s="11">
        <f t="shared" si="2"/>
        <v>0.375</v>
      </c>
      <c r="U9" s="12">
        <f t="shared" si="3"/>
        <v>-0.19115384615384612</v>
      </c>
      <c r="V9">
        <f>COUNTIF($L$2:L9,1)</f>
        <v>3</v>
      </c>
      <c r="W9">
        <v>8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28.5" customHeight="1" x14ac:dyDescent="0.2">
      <c r="A10" s="3">
        <v>9</v>
      </c>
      <c r="B10" s="4">
        <v>45605</v>
      </c>
      <c r="C10" s="3" t="s">
        <v>60</v>
      </c>
      <c r="D10" s="3" t="s">
        <v>28</v>
      </c>
      <c r="E10" s="3">
        <v>2</v>
      </c>
      <c r="F10" s="3" t="s">
        <v>61</v>
      </c>
      <c r="G10" s="3" t="s">
        <v>20</v>
      </c>
      <c r="H10" s="3" t="s">
        <v>22</v>
      </c>
      <c r="I10" s="3" t="s">
        <v>23</v>
      </c>
      <c r="J10" s="13" t="s">
        <v>62</v>
      </c>
      <c r="K10" s="22"/>
      <c r="L10" s="6" t="s">
        <v>21</v>
      </c>
      <c r="M10" s="7">
        <v>2</v>
      </c>
      <c r="N10" s="7">
        <v>2</v>
      </c>
      <c r="O10" s="8" t="s">
        <v>25</v>
      </c>
      <c r="P10" s="7">
        <f t="shared" si="4"/>
        <v>15</v>
      </c>
      <c r="Q10" s="23">
        <f t="shared" si="0"/>
        <v>2</v>
      </c>
      <c r="R10" s="9">
        <f t="shared" si="5"/>
        <v>-0.48499999999999988</v>
      </c>
      <c r="S10" s="10">
        <f t="shared" si="1"/>
        <v>14.515000000000001</v>
      </c>
      <c r="T10" s="11">
        <f t="shared" si="2"/>
        <v>0.44444444444444442</v>
      </c>
      <c r="U10" s="12">
        <f t="shared" si="3"/>
        <v>-3.2333333333333297E-2</v>
      </c>
      <c r="V10">
        <f>COUNTIF($L$2:L10,1)</f>
        <v>4</v>
      </c>
      <c r="W10">
        <v>9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27.75" customHeight="1" x14ac:dyDescent="0.2">
      <c r="A11" s="3">
        <v>10</v>
      </c>
      <c r="B11" s="4">
        <v>45605</v>
      </c>
      <c r="C11" s="3" t="s">
        <v>63</v>
      </c>
      <c r="D11" s="3" t="s">
        <v>28</v>
      </c>
      <c r="E11" s="3">
        <v>2</v>
      </c>
      <c r="F11" s="3" t="s">
        <v>64</v>
      </c>
      <c r="G11" s="3" t="s">
        <v>20</v>
      </c>
      <c r="H11" s="3" t="s">
        <v>22</v>
      </c>
      <c r="I11" s="3" t="s">
        <v>23</v>
      </c>
      <c r="J11" s="13" t="s">
        <v>65</v>
      </c>
      <c r="K11" s="22"/>
      <c r="L11" s="6" t="s">
        <v>21</v>
      </c>
      <c r="M11" s="7">
        <v>2.06</v>
      </c>
      <c r="N11" s="7">
        <v>3</v>
      </c>
      <c r="O11" s="8" t="s">
        <v>25</v>
      </c>
      <c r="P11" s="7">
        <f t="shared" si="4"/>
        <v>18</v>
      </c>
      <c r="Q11" s="23">
        <f t="shared" si="0"/>
        <v>3.1799999999999997</v>
      </c>
      <c r="R11" s="9">
        <f t="shared" si="5"/>
        <v>2.6949999999999998</v>
      </c>
      <c r="S11" s="10">
        <f t="shared" si="1"/>
        <v>20.695</v>
      </c>
      <c r="T11" s="11">
        <f t="shared" si="2"/>
        <v>0.5</v>
      </c>
      <c r="U11" s="12">
        <f t="shared" si="3"/>
        <v>0.14972222222222223</v>
      </c>
      <c r="V11">
        <f>COUNTIF($L$2:L11,1)</f>
        <v>5</v>
      </c>
      <c r="W11">
        <v>10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28.5" customHeight="1" x14ac:dyDescent="0.2">
      <c r="A12" s="3">
        <v>11</v>
      </c>
      <c r="B12" s="4">
        <v>45605</v>
      </c>
      <c r="C12" s="3" t="s">
        <v>66</v>
      </c>
      <c r="D12" s="3" t="s">
        <v>28</v>
      </c>
      <c r="E12" s="3">
        <v>1</v>
      </c>
      <c r="F12" s="3" t="s">
        <v>29</v>
      </c>
      <c r="G12" s="3" t="s">
        <v>20</v>
      </c>
      <c r="H12" s="3" t="s">
        <v>22</v>
      </c>
      <c r="I12" s="3" t="s">
        <v>23</v>
      </c>
      <c r="J12" s="5" t="s">
        <v>27</v>
      </c>
      <c r="K12" s="22" t="s">
        <v>67</v>
      </c>
      <c r="L12" s="6" t="s">
        <v>24</v>
      </c>
      <c r="M12" s="7">
        <v>1.9</v>
      </c>
      <c r="N12" s="7">
        <v>3</v>
      </c>
      <c r="O12" s="8" t="s">
        <v>25</v>
      </c>
      <c r="P12" s="7">
        <f t="shared" si="4"/>
        <v>21</v>
      </c>
      <c r="Q12" s="24">
        <f t="shared" si="0"/>
        <v>-3</v>
      </c>
      <c r="R12" s="9">
        <f t="shared" si="5"/>
        <v>-0.30500000000000016</v>
      </c>
      <c r="S12" s="10">
        <f t="shared" si="1"/>
        <v>20.695</v>
      </c>
      <c r="T12" s="11">
        <f t="shared" si="2"/>
        <v>0.45454545454545453</v>
      </c>
      <c r="U12" s="12">
        <f t="shared" si="3"/>
        <v>-1.452380952380951E-2</v>
      </c>
      <c r="V12">
        <f>COUNTIF($L$2:L12,1)</f>
        <v>5</v>
      </c>
      <c r="W12">
        <v>11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26.25" customHeight="1" x14ac:dyDescent="0.2">
      <c r="A13" s="3">
        <v>12</v>
      </c>
      <c r="B13" s="4">
        <v>45605</v>
      </c>
      <c r="C13" s="3" t="s">
        <v>68</v>
      </c>
      <c r="D13" s="3" t="s">
        <v>32</v>
      </c>
      <c r="E13" s="3">
        <v>2</v>
      </c>
      <c r="F13" s="3" t="s">
        <v>69</v>
      </c>
      <c r="G13" s="3" t="s">
        <v>20</v>
      </c>
      <c r="H13" s="3" t="s">
        <v>22</v>
      </c>
      <c r="I13" s="3" t="s">
        <v>23</v>
      </c>
      <c r="J13" s="5" t="s">
        <v>70</v>
      </c>
      <c r="K13" s="22" t="s">
        <v>71</v>
      </c>
      <c r="L13" s="6" t="s">
        <v>24</v>
      </c>
      <c r="M13" s="7">
        <v>2.16</v>
      </c>
      <c r="N13" s="7">
        <v>2</v>
      </c>
      <c r="O13" s="8" t="s">
        <v>25</v>
      </c>
      <c r="P13" s="7">
        <f t="shared" si="4"/>
        <v>23</v>
      </c>
      <c r="Q13" s="24">
        <f t="shared" si="0"/>
        <v>-2</v>
      </c>
      <c r="R13" s="9">
        <f t="shared" si="5"/>
        <v>-2.3050000000000002</v>
      </c>
      <c r="S13" s="10">
        <f t="shared" si="1"/>
        <v>20.695</v>
      </c>
      <c r="T13" s="11">
        <f t="shared" si="2"/>
        <v>0.41666666666666669</v>
      </c>
      <c r="U13" s="12">
        <f t="shared" si="3"/>
        <v>-0.10021739130434781</v>
      </c>
      <c r="V13">
        <f>COUNTIF($L$2:L13,1)</f>
        <v>5</v>
      </c>
      <c r="W13">
        <v>12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5" customHeight="1" x14ac:dyDescent="0.2">
      <c r="A14" s="3">
        <v>13</v>
      </c>
      <c r="B14" s="4">
        <v>45605</v>
      </c>
      <c r="C14" s="3" t="s">
        <v>72</v>
      </c>
      <c r="D14" s="3" t="s">
        <v>32</v>
      </c>
      <c r="E14" s="3">
        <v>6</v>
      </c>
      <c r="F14" s="3">
        <v>1</v>
      </c>
      <c r="G14" s="3" t="s">
        <v>20</v>
      </c>
      <c r="H14" s="3" t="s">
        <v>22</v>
      </c>
      <c r="I14" s="3" t="s">
        <v>23</v>
      </c>
      <c r="J14" s="5" t="s">
        <v>73</v>
      </c>
      <c r="K14" s="22"/>
      <c r="L14" s="6" t="s">
        <v>24</v>
      </c>
      <c r="M14" s="7">
        <v>15.48</v>
      </c>
      <c r="N14" s="7">
        <v>0.5</v>
      </c>
      <c r="O14" s="8" t="s">
        <v>25</v>
      </c>
      <c r="P14" s="7">
        <f t="shared" si="4"/>
        <v>23.5</v>
      </c>
      <c r="Q14" s="24">
        <f t="shared" si="0"/>
        <v>-0.5</v>
      </c>
      <c r="R14" s="9">
        <f t="shared" si="5"/>
        <v>-2.8050000000000002</v>
      </c>
      <c r="S14" s="10">
        <f t="shared" si="1"/>
        <v>20.695</v>
      </c>
      <c r="T14" s="11">
        <f t="shared" si="2"/>
        <v>0.38461538461538464</v>
      </c>
      <c r="U14" s="12">
        <f t="shared" si="3"/>
        <v>-0.11936170212765956</v>
      </c>
      <c r="V14">
        <f>COUNTIF($L$2:L14,1)</f>
        <v>5</v>
      </c>
      <c r="W14">
        <v>13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28.5" customHeight="1" x14ac:dyDescent="0.2">
      <c r="A15" s="3">
        <v>14</v>
      </c>
      <c r="B15" s="4">
        <v>45605</v>
      </c>
      <c r="C15" s="3" t="s">
        <v>74</v>
      </c>
      <c r="D15" s="3" t="s">
        <v>32</v>
      </c>
      <c r="E15" s="3">
        <v>2</v>
      </c>
      <c r="F15" s="3" t="s">
        <v>75</v>
      </c>
      <c r="G15" s="3" t="s">
        <v>20</v>
      </c>
      <c r="H15" s="3" t="s">
        <v>22</v>
      </c>
      <c r="I15" s="3" t="s">
        <v>23</v>
      </c>
      <c r="J15" s="13" t="s">
        <v>76</v>
      </c>
      <c r="K15" s="22" t="s">
        <v>77</v>
      </c>
      <c r="L15" s="6" t="s">
        <v>24</v>
      </c>
      <c r="M15" s="7">
        <v>2.21</v>
      </c>
      <c r="N15" s="7">
        <v>2</v>
      </c>
      <c r="O15" s="8" t="s">
        <v>25</v>
      </c>
      <c r="P15" s="7">
        <f t="shared" si="4"/>
        <v>25.5</v>
      </c>
      <c r="Q15" s="24">
        <f t="shared" si="0"/>
        <v>-2</v>
      </c>
      <c r="R15" s="9">
        <f t="shared" si="5"/>
        <v>-4.8049999999999997</v>
      </c>
      <c r="S15" s="10">
        <f t="shared" si="1"/>
        <v>20.695</v>
      </c>
      <c r="T15" s="11">
        <f t="shared" si="2"/>
        <v>0.35714285714285715</v>
      </c>
      <c r="U15" s="12">
        <f t="shared" si="3"/>
        <v>-0.18843137254901959</v>
      </c>
      <c r="V15">
        <f>COUNTIF($L$2:L15,1)</f>
        <v>5</v>
      </c>
      <c r="W15">
        <v>14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5" customHeight="1" x14ac:dyDescent="0.2">
      <c r="A16" s="3">
        <v>15</v>
      </c>
      <c r="B16" s="4">
        <v>45605</v>
      </c>
      <c r="C16" s="3" t="s">
        <v>78</v>
      </c>
      <c r="D16" s="3" t="s">
        <v>32</v>
      </c>
      <c r="E16" s="3">
        <v>1</v>
      </c>
      <c r="F16" s="3" t="s">
        <v>29</v>
      </c>
      <c r="G16" s="3" t="s">
        <v>20</v>
      </c>
      <c r="H16" s="3" t="s">
        <v>22</v>
      </c>
      <c r="I16" s="3" t="s">
        <v>23</v>
      </c>
      <c r="J16" s="5" t="s">
        <v>30</v>
      </c>
      <c r="K16" s="22"/>
      <c r="L16" s="6" t="s">
        <v>24</v>
      </c>
      <c r="M16" s="7">
        <v>2.0699999999999998</v>
      </c>
      <c r="N16" s="7">
        <v>3</v>
      </c>
      <c r="O16" s="8" t="s">
        <v>25</v>
      </c>
      <c r="P16" s="7">
        <f t="shared" si="4"/>
        <v>28.5</v>
      </c>
      <c r="Q16" s="24">
        <f t="shared" si="0"/>
        <v>-3</v>
      </c>
      <c r="R16" s="9">
        <f t="shared" si="5"/>
        <v>-7.8049999999999997</v>
      </c>
      <c r="S16" s="10">
        <f t="shared" si="1"/>
        <v>20.695</v>
      </c>
      <c r="T16" s="11">
        <f t="shared" si="2"/>
        <v>0.33333333333333331</v>
      </c>
      <c r="U16" s="12">
        <f t="shared" si="3"/>
        <v>-0.27385964912280703</v>
      </c>
      <c r="V16">
        <f>COUNTIF($L$2:L16,1)</f>
        <v>5</v>
      </c>
      <c r="W16">
        <v>15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25.5" x14ac:dyDescent="0.2">
      <c r="A17" s="3">
        <v>16</v>
      </c>
      <c r="B17" s="4">
        <v>45606</v>
      </c>
      <c r="C17" s="3" t="s">
        <v>79</v>
      </c>
      <c r="D17" s="3" t="s">
        <v>28</v>
      </c>
      <c r="E17" s="3">
        <v>2</v>
      </c>
      <c r="F17" s="3" t="s">
        <v>61</v>
      </c>
      <c r="G17" s="3" t="s">
        <v>20</v>
      </c>
      <c r="H17" s="3" t="s">
        <v>22</v>
      </c>
      <c r="I17" s="3" t="s">
        <v>23</v>
      </c>
      <c r="J17" s="5" t="s">
        <v>80</v>
      </c>
      <c r="K17" s="22"/>
      <c r="L17" s="6" t="s">
        <v>24</v>
      </c>
      <c r="M17" s="7">
        <v>2.96</v>
      </c>
      <c r="N17" s="7">
        <v>1.5</v>
      </c>
      <c r="O17" s="8" t="s">
        <v>25</v>
      </c>
      <c r="P17" s="7">
        <f t="shared" si="4"/>
        <v>30</v>
      </c>
      <c r="Q17" s="24">
        <f t="shared" si="0"/>
        <v>-1.5</v>
      </c>
      <c r="R17" s="9">
        <f t="shared" si="5"/>
        <v>-9.3049999999999997</v>
      </c>
      <c r="S17" s="10">
        <f t="shared" si="1"/>
        <v>20.695</v>
      </c>
      <c r="T17" s="11">
        <f t="shared" si="2"/>
        <v>0.3125</v>
      </c>
      <c r="U17" s="12">
        <f t="shared" si="3"/>
        <v>-0.31016666666666665</v>
      </c>
      <c r="V17">
        <f>COUNTIF($L$2:L17,1)</f>
        <v>5</v>
      </c>
      <c r="W17">
        <v>16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25.5" x14ac:dyDescent="0.2">
      <c r="A18" s="3">
        <v>17</v>
      </c>
      <c r="B18" s="4">
        <v>45606</v>
      </c>
      <c r="C18" s="3" t="s">
        <v>81</v>
      </c>
      <c r="D18" s="3" t="s">
        <v>28</v>
      </c>
      <c r="E18" s="3">
        <v>2</v>
      </c>
      <c r="F18" s="3" t="s">
        <v>38</v>
      </c>
      <c r="G18" s="3" t="s">
        <v>20</v>
      </c>
      <c r="H18" s="3" t="s">
        <v>22</v>
      </c>
      <c r="I18" s="3" t="s">
        <v>23</v>
      </c>
      <c r="J18" s="13" t="s">
        <v>82</v>
      </c>
      <c r="K18" s="22"/>
      <c r="L18" s="6" t="s">
        <v>21</v>
      </c>
      <c r="M18" s="7">
        <v>1.93</v>
      </c>
      <c r="N18" s="7">
        <v>2</v>
      </c>
      <c r="O18" s="8" t="s">
        <v>25</v>
      </c>
      <c r="P18" s="7">
        <f t="shared" si="4"/>
        <v>32</v>
      </c>
      <c r="Q18" s="23">
        <f t="shared" si="0"/>
        <v>1.8599999999999999</v>
      </c>
      <c r="R18" s="9">
        <f t="shared" si="5"/>
        <v>-7.4450000000000003</v>
      </c>
      <c r="S18" s="10">
        <f t="shared" si="1"/>
        <v>24.555</v>
      </c>
      <c r="T18" s="11">
        <f t="shared" si="2"/>
        <v>0.35294117647058826</v>
      </c>
      <c r="U18" s="12">
        <f t="shared" si="3"/>
        <v>-0.23265625000000001</v>
      </c>
      <c r="V18">
        <f>COUNTIF($L$2:L18,1)</f>
        <v>6</v>
      </c>
      <c r="W18">
        <v>17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5.5" x14ac:dyDescent="0.2">
      <c r="A19" s="3">
        <v>18</v>
      </c>
      <c r="B19" s="4">
        <v>45606</v>
      </c>
      <c r="C19" s="3" t="s">
        <v>83</v>
      </c>
      <c r="D19" s="3" t="s">
        <v>28</v>
      </c>
      <c r="E19" s="3">
        <v>2</v>
      </c>
      <c r="F19" s="3" t="s">
        <v>84</v>
      </c>
      <c r="G19" s="3" t="s">
        <v>20</v>
      </c>
      <c r="H19" s="3" t="s">
        <v>22</v>
      </c>
      <c r="I19" s="3" t="s">
        <v>23</v>
      </c>
      <c r="J19" s="5" t="s">
        <v>85</v>
      </c>
      <c r="K19" s="22"/>
      <c r="L19" s="6" t="s">
        <v>24</v>
      </c>
      <c r="M19" s="7">
        <v>2.02</v>
      </c>
      <c r="N19" s="7">
        <v>3</v>
      </c>
      <c r="O19" s="8" t="s">
        <v>25</v>
      </c>
      <c r="P19" s="7">
        <f t="shared" si="4"/>
        <v>35</v>
      </c>
      <c r="Q19" s="24">
        <f t="shared" si="0"/>
        <v>-3</v>
      </c>
      <c r="R19" s="9">
        <f t="shared" si="5"/>
        <v>-10.445</v>
      </c>
      <c r="S19" s="10">
        <f t="shared" si="1"/>
        <v>24.555</v>
      </c>
      <c r="T19" s="11">
        <f t="shared" si="2"/>
        <v>0.33333333333333331</v>
      </c>
      <c r="U19" s="12">
        <f t="shared" si="3"/>
        <v>-0.29842857142857143</v>
      </c>
      <c r="V19">
        <f>COUNTIF($L$2:L19,1)</f>
        <v>6</v>
      </c>
      <c r="W19">
        <v>18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25.5" x14ac:dyDescent="0.2">
      <c r="A20" s="3">
        <v>19</v>
      </c>
      <c r="B20" s="4">
        <v>45612</v>
      </c>
      <c r="C20" s="3" t="s">
        <v>86</v>
      </c>
      <c r="D20" s="3" t="s">
        <v>28</v>
      </c>
      <c r="E20" s="3">
        <v>2</v>
      </c>
      <c r="F20" s="3" t="s">
        <v>87</v>
      </c>
      <c r="G20" s="3" t="s">
        <v>20</v>
      </c>
      <c r="H20" s="3" t="s">
        <v>22</v>
      </c>
      <c r="I20" s="3" t="s">
        <v>23</v>
      </c>
      <c r="J20" s="13" t="s">
        <v>88</v>
      </c>
      <c r="K20" s="22" t="s">
        <v>89</v>
      </c>
      <c r="L20" s="6" t="s">
        <v>21</v>
      </c>
      <c r="M20" s="7">
        <v>1.72</v>
      </c>
      <c r="N20" s="7">
        <v>1.5</v>
      </c>
      <c r="O20" s="8" t="s">
        <v>25</v>
      </c>
      <c r="P20" s="7">
        <f t="shared" si="4"/>
        <v>36.5</v>
      </c>
      <c r="Q20" s="23">
        <f t="shared" si="0"/>
        <v>1.08</v>
      </c>
      <c r="R20" s="9">
        <f t="shared" si="5"/>
        <v>-9.3650000000000002</v>
      </c>
      <c r="S20" s="10">
        <f t="shared" si="1"/>
        <v>27.134999999999998</v>
      </c>
      <c r="T20" s="11">
        <f t="shared" si="2"/>
        <v>0.36842105263157893</v>
      </c>
      <c r="U20" s="12">
        <f t="shared" si="3"/>
        <v>-0.25657534246575348</v>
      </c>
      <c r="V20">
        <f>COUNTIF($L$2:L20,1)</f>
        <v>7</v>
      </c>
      <c r="W20">
        <v>19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25.5" x14ac:dyDescent="0.2">
      <c r="A21" s="3">
        <v>20</v>
      </c>
      <c r="B21" s="4">
        <v>45612</v>
      </c>
      <c r="C21" s="3" t="s">
        <v>90</v>
      </c>
      <c r="D21" s="3" t="s">
        <v>28</v>
      </c>
      <c r="E21" s="3">
        <v>2</v>
      </c>
      <c r="F21" s="3" t="s">
        <v>87</v>
      </c>
      <c r="G21" s="3" t="s">
        <v>20</v>
      </c>
      <c r="H21" s="3" t="s">
        <v>22</v>
      </c>
      <c r="I21" s="3" t="s">
        <v>23</v>
      </c>
      <c r="J21" s="13" t="s">
        <v>91</v>
      </c>
      <c r="K21" s="22"/>
      <c r="L21" s="6" t="s">
        <v>21</v>
      </c>
      <c r="M21" s="7">
        <v>1.64</v>
      </c>
      <c r="N21" s="7">
        <v>1</v>
      </c>
      <c r="O21" s="8" t="s">
        <v>25</v>
      </c>
      <c r="P21" s="7">
        <f t="shared" si="4"/>
        <v>37.5</v>
      </c>
      <c r="Q21" s="23">
        <f t="shared" si="0"/>
        <v>0.6399999999999999</v>
      </c>
      <c r="R21" s="9">
        <f t="shared" si="5"/>
        <v>-8.7249999999999996</v>
      </c>
      <c r="S21" s="10">
        <f t="shared" si="1"/>
        <v>28.774999999999999</v>
      </c>
      <c r="T21" s="11">
        <f t="shared" si="2"/>
        <v>0.4</v>
      </c>
      <c r="U21" s="12">
        <f t="shared" si="3"/>
        <v>-0.23266666666666672</v>
      </c>
      <c r="V21">
        <f>COUNTIF($L$2:L21,1)</f>
        <v>8</v>
      </c>
      <c r="W21">
        <v>20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53.25" customHeight="1" x14ac:dyDescent="0.2">
      <c r="A22" s="3">
        <v>21</v>
      </c>
      <c r="B22" s="4">
        <v>45612</v>
      </c>
      <c r="C22" s="3" t="s">
        <v>92</v>
      </c>
      <c r="D22" s="3" t="s">
        <v>28</v>
      </c>
      <c r="E22" s="3">
        <v>1</v>
      </c>
      <c r="F22" s="3" t="s">
        <v>93</v>
      </c>
      <c r="G22" s="3" t="s">
        <v>20</v>
      </c>
      <c r="H22" s="3" t="s">
        <v>22</v>
      </c>
      <c r="I22" s="3" t="s">
        <v>23</v>
      </c>
      <c r="J22" s="5" t="s">
        <v>33</v>
      </c>
      <c r="K22" s="22" t="s">
        <v>94</v>
      </c>
      <c r="L22" s="6" t="s">
        <v>24</v>
      </c>
      <c r="M22" s="7">
        <v>2.02</v>
      </c>
      <c r="N22" s="7">
        <v>2</v>
      </c>
      <c r="O22" s="8" t="s">
        <v>25</v>
      </c>
      <c r="P22" s="7">
        <f t="shared" si="4"/>
        <v>39.5</v>
      </c>
      <c r="Q22" s="24">
        <f t="shared" si="0"/>
        <v>-2</v>
      </c>
      <c r="R22" s="9">
        <f t="shared" si="5"/>
        <v>-10.725</v>
      </c>
      <c r="S22" s="10">
        <f t="shared" si="1"/>
        <v>28.774999999999999</v>
      </c>
      <c r="T22" s="11">
        <f t="shared" si="2"/>
        <v>0.38095238095238093</v>
      </c>
      <c r="U22" s="12">
        <f t="shared" si="3"/>
        <v>-0.27151898734177221</v>
      </c>
      <c r="V22">
        <f>COUNTIF($L$2:L22,1)</f>
        <v>8</v>
      </c>
      <c r="W22">
        <v>21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5" customHeight="1" x14ac:dyDescent="0.2">
      <c r="A23" s="3">
        <v>22</v>
      </c>
      <c r="B23" s="4">
        <v>45612</v>
      </c>
      <c r="C23" s="3" t="s">
        <v>92</v>
      </c>
      <c r="D23" s="3" t="s">
        <v>28</v>
      </c>
      <c r="E23" s="3">
        <v>1</v>
      </c>
      <c r="F23" s="3" t="s">
        <v>95</v>
      </c>
      <c r="G23" s="3" t="s">
        <v>20</v>
      </c>
      <c r="H23" s="3" t="s">
        <v>48</v>
      </c>
      <c r="I23" s="3" t="s">
        <v>31</v>
      </c>
      <c r="J23" s="5" t="s">
        <v>33</v>
      </c>
      <c r="K23" s="22"/>
      <c r="L23" s="6" t="s">
        <v>24</v>
      </c>
      <c r="M23" s="7">
        <v>6</v>
      </c>
      <c r="N23" s="7">
        <v>1</v>
      </c>
      <c r="O23" s="8" t="s">
        <v>25</v>
      </c>
      <c r="P23" s="7">
        <f t="shared" si="4"/>
        <v>40.5</v>
      </c>
      <c r="Q23" s="24">
        <f t="shared" si="0"/>
        <v>-1</v>
      </c>
      <c r="R23" s="9">
        <f t="shared" si="5"/>
        <v>-11.725</v>
      </c>
      <c r="S23" s="10">
        <f t="shared" si="1"/>
        <v>28.774999999999999</v>
      </c>
      <c r="T23" s="11">
        <f t="shared" si="2"/>
        <v>0.36363636363636365</v>
      </c>
      <c r="U23" s="12">
        <f t="shared" si="3"/>
        <v>-0.28950617283950619</v>
      </c>
      <c r="V23">
        <f>COUNTIF($L$2:L23,1)</f>
        <v>8</v>
      </c>
      <c r="W23">
        <v>22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25.5" x14ac:dyDescent="0.2">
      <c r="A24" s="3">
        <v>23</v>
      </c>
      <c r="B24" s="4">
        <v>45618</v>
      </c>
      <c r="C24" s="3" t="s">
        <v>96</v>
      </c>
      <c r="D24" s="3" t="s">
        <v>28</v>
      </c>
      <c r="E24" s="3">
        <v>2</v>
      </c>
      <c r="F24" s="3" t="s">
        <v>61</v>
      </c>
      <c r="G24" s="3" t="s">
        <v>20</v>
      </c>
      <c r="H24" s="3" t="s">
        <v>22</v>
      </c>
      <c r="I24" s="3" t="s">
        <v>23</v>
      </c>
      <c r="J24" s="13" t="s">
        <v>97</v>
      </c>
      <c r="K24" s="22" t="s">
        <v>98</v>
      </c>
      <c r="L24" s="6" t="s">
        <v>24</v>
      </c>
      <c r="M24" s="7">
        <v>2.13</v>
      </c>
      <c r="N24" s="7">
        <v>1.5</v>
      </c>
      <c r="O24" s="8" t="s">
        <v>25</v>
      </c>
      <c r="P24" s="7">
        <f t="shared" si="4"/>
        <v>42</v>
      </c>
      <c r="Q24" s="24">
        <f t="shared" si="0"/>
        <v>-1.5</v>
      </c>
      <c r="R24" s="9">
        <f t="shared" si="5"/>
        <v>-13.225</v>
      </c>
      <c r="S24" s="10">
        <f t="shared" si="1"/>
        <v>28.774999999999999</v>
      </c>
      <c r="T24" s="11">
        <f t="shared" si="2"/>
        <v>0.34782608695652173</v>
      </c>
      <c r="U24" s="12">
        <f t="shared" si="3"/>
        <v>-0.31488095238095243</v>
      </c>
      <c r="V24">
        <f>COUNTIF($L$2:L24,1)</f>
        <v>8</v>
      </c>
      <c r="W24">
        <v>23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5" customHeight="1" x14ac:dyDescent="0.2">
      <c r="A25" s="3">
        <v>24</v>
      </c>
      <c r="B25" s="4">
        <v>45618</v>
      </c>
      <c r="C25" s="3" t="s">
        <v>99</v>
      </c>
      <c r="D25" s="3" t="s">
        <v>28</v>
      </c>
      <c r="E25" s="3">
        <v>1</v>
      </c>
      <c r="F25" s="3" t="s">
        <v>29</v>
      </c>
      <c r="G25" s="3" t="s">
        <v>20</v>
      </c>
      <c r="H25" s="3" t="s">
        <v>48</v>
      </c>
      <c r="I25" s="3" t="s">
        <v>31</v>
      </c>
      <c r="J25" s="13" t="s">
        <v>35</v>
      </c>
      <c r="K25" s="22"/>
      <c r="L25" s="6" t="s">
        <v>21</v>
      </c>
      <c r="M25" s="7">
        <v>2</v>
      </c>
      <c r="N25" s="7">
        <v>1.5</v>
      </c>
      <c r="O25" s="8" t="s">
        <v>25</v>
      </c>
      <c r="P25" s="7">
        <f t="shared" si="4"/>
        <v>43.5</v>
      </c>
      <c r="Q25" s="23">
        <f t="shared" si="0"/>
        <v>1.5</v>
      </c>
      <c r="R25" s="9">
        <f t="shared" si="5"/>
        <v>-11.725</v>
      </c>
      <c r="S25" s="10">
        <f t="shared" si="1"/>
        <v>31.774999999999999</v>
      </c>
      <c r="T25" s="11">
        <f t="shared" si="2"/>
        <v>0.375</v>
      </c>
      <c r="U25" s="12">
        <f t="shared" si="3"/>
        <v>-0.26954022988505749</v>
      </c>
      <c r="V25">
        <f>COUNTIF($L$2:L25,1)</f>
        <v>9</v>
      </c>
      <c r="W25">
        <v>24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25.5" x14ac:dyDescent="0.2">
      <c r="A26" s="3">
        <v>25</v>
      </c>
      <c r="B26" s="4">
        <v>45619</v>
      </c>
      <c r="C26" s="3" t="s">
        <v>100</v>
      </c>
      <c r="D26" s="3" t="s">
        <v>28</v>
      </c>
      <c r="E26" s="3">
        <v>2</v>
      </c>
      <c r="F26" s="3" t="s">
        <v>101</v>
      </c>
      <c r="G26" s="3" t="s">
        <v>20</v>
      </c>
      <c r="H26" s="3" t="s">
        <v>22</v>
      </c>
      <c r="I26" s="3" t="s">
        <v>23</v>
      </c>
      <c r="J26" s="13" t="s">
        <v>102</v>
      </c>
      <c r="K26" s="22"/>
      <c r="L26" s="6" t="s">
        <v>21</v>
      </c>
      <c r="M26" s="7">
        <v>2.29</v>
      </c>
      <c r="N26" s="7">
        <v>1.5</v>
      </c>
      <c r="O26" s="8" t="s">
        <v>25</v>
      </c>
      <c r="P26" s="7">
        <f t="shared" si="4"/>
        <v>45</v>
      </c>
      <c r="Q26" s="23">
        <f t="shared" si="0"/>
        <v>1.9350000000000001</v>
      </c>
      <c r="R26" s="9">
        <f t="shared" si="5"/>
        <v>-9.7899999999999991</v>
      </c>
      <c r="S26" s="10">
        <f t="shared" si="1"/>
        <v>35.21</v>
      </c>
      <c r="T26" s="11">
        <f t="shared" si="2"/>
        <v>0.4</v>
      </c>
      <c r="U26" s="12">
        <f t="shared" si="3"/>
        <v>-0.21755555555555553</v>
      </c>
      <c r="V26">
        <f>COUNTIF($L$2:L26,1)</f>
        <v>10</v>
      </c>
      <c r="W26">
        <v>25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25.5" x14ac:dyDescent="0.2">
      <c r="A27" s="3">
        <v>26</v>
      </c>
      <c r="B27" s="4">
        <v>45619</v>
      </c>
      <c r="C27" s="3" t="s">
        <v>103</v>
      </c>
      <c r="D27" s="3" t="s">
        <v>28</v>
      </c>
      <c r="E27" s="3">
        <v>1</v>
      </c>
      <c r="F27" s="3" t="s">
        <v>34</v>
      </c>
      <c r="G27" s="3" t="s">
        <v>20</v>
      </c>
      <c r="H27" s="3" t="s">
        <v>22</v>
      </c>
      <c r="I27" s="3" t="s">
        <v>23</v>
      </c>
      <c r="J27" s="5" t="s">
        <v>104</v>
      </c>
      <c r="K27" s="22" t="s">
        <v>105</v>
      </c>
      <c r="L27" s="6" t="s">
        <v>24</v>
      </c>
      <c r="M27" s="7">
        <v>1.99</v>
      </c>
      <c r="N27" s="7">
        <v>2</v>
      </c>
      <c r="O27" s="8" t="s">
        <v>25</v>
      </c>
      <c r="P27" s="7">
        <f t="shared" si="4"/>
        <v>47</v>
      </c>
      <c r="Q27" s="24">
        <f t="shared" si="0"/>
        <v>-2</v>
      </c>
      <c r="R27" s="9">
        <f t="shared" si="5"/>
        <v>-11.79</v>
      </c>
      <c r="S27" s="10">
        <f t="shared" si="1"/>
        <v>35.21</v>
      </c>
      <c r="T27" s="11">
        <f t="shared" si="2"/>
        <v>0.38461538461538464</v>
      </c>
      <c r="U27" s="12">
        <f t="shared" si="3"/>
        <v>-0.25085106382978722</v>
      </c>
      <c r="V27">
        <f>COUNTIF($L$2:L27,1)</f>
        <v>10</v>
      </c>
      <c r="W27">
        <v>26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25.5" x14ac:dyDescent="0.2">
      <c r="A28" s="3">
        <v>27</v>
      </c>
      <c r="B28" s="4">
        <v>45619</v>
      </c>
      <c r="C28" s="3" t="s">
        <v>106</v>
      </c>
      <c r="D28" s="3" t="s">
        <v>32</v>
      </c>
      <c r="E28" s="3">
        <v>2</v>
      </c>
      <c r="F28" s="3" t="s">
        <v>61</v>
      </c>
      <c r="G28" s="3" t="s">
        <v>20</v>
      </c>
      <c r="H28" s="3" t="s">
        <v>22</v>
      </c>
      <c r="I28" s="3" t="s">
        <v>31</v>
      </c>
      <c r="J28" s="5" t="s">
        <v>107</v>
      </c>
      <c r="K28" s="22"/>
      <c r="L28" s="6" t="s">
        <v>24</v>
      </c>
      <c r="M28" s="7">
        <v>1.93</v>
      </c>
      <c r="N28" s="7">
        <v>1.5</v>
      </c>
      <c r="O28" s="8" t="s">
        <v>25</v>
      </c>
      <c r="P28" s="7">
        <f t="shared" si="4"/>
        <v>48.5</v>
      </c>
      <c r="Q28" s="24">
        <f t="shared" si="0"/>
        <v>-1.5</v>
      </c>
      <c r="R28" s="9">
        <f t="shared" si="5"/>
        <v>-13.29</v>
      </c>
      <c r="S28" s="10">
        <f t="shared" si="1"/>
        <v>35.21</v>
      </c>
      <c r="T28" s="11">
        <f t="shared" si="2"/>
        <v>0.37037037037037035</v>
      </c>
      <c r="U28" s="12">
        <f t="shared" si="3"/>
        <v>-0.27402061855670101</v>
      </c>
      <c r="V28">
        <f>COUNTIF($L$2:L28,1)</f>
        <v>10</v>
      </c>
      <c r="W28">
        <v>27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25.5" x14ac:dyDescent="0.2">
      <c r="A29" s="3">
        <v>28</v>
      </c>
      <c r="B29" s="4">
        <v>45620</v>
      </c>
      <c r="C29" s="3" t="s">
        <v>108</v>
      </c>
      <c r="D29" s="3" t="s">
        <v>46</v>
      </c>
      <c r="E29" s="3">
        <v>2</v>
      </c>
      <c r="F29" s="3" t="s">
        <v>109</v>
      </c>
      <c r="G29" s="3" t="s">
        <v>20</v>
      </c>
      <c r="H29" s="3" t="s">
        <v>36</v>
      </c>
      <c r="I29" s="3" t="s">
        <v>23</v>
      </c>
      <c r="J29" s="5" t="s">
        <v>110</v>
      </c>
      <c r="K29" s="22"/>
      <c r="L29" s="6" t="s">
        <v>24</v>
      </c>
      <c r="M29" s="7">
        <v>2.86</v>
      </c>
      <c r="N29" s="7">
        <v>1.5</v>
      </c>
      <c r="O29" s="8" t="s">
        <v>25</v>
      </c>
      <c r="P29" s="7">
        <f t="shared" si="4"/>
        <v>50</v>
      </c>
      <c r="Q29" s="24">
        <f t="shared" si="0"/>
        <v>-1.5</v>
      </c>
      <c r="R29" s="9">
        <f t="shared" si="5"/>
        <v>-14.79</v>
      </c>
      <c r="S29" s="10">
        <f t="shared" si="1"/>
        <v>35.21</v>
      </c>
      <c r="T29" s="11">
        <f t="shared" si="2"/>
        <v>0.35714285714285715</v>
      </c>
      <c r="U29" s="12">
        <f t="shared" si="3"/>
        <v>-0.29580000000000001</v>
      </c>
      <c r="V29">
        <f>COUNTIF($L$2:L29,1)</f>
        <v>10</v>
      </c>
      <c r="W29">
        <v>28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25.5" x14ac:dyDescent="0.2">
      <c r="A30" s="3">
        <v>29</v>
      </c>
      <c r="B30" s="4">
        <v>45620</v>
      </c>
      <c r="C30" s="3" t="s">
        <v>111</v>
      </c>
      <c r="D30" s="3" t="s">
        <v>46</v>
      </c>
      <c r="E30" s="3">
        <v>2</v>
      </c>
      <c r="F30" s="3" t="s">
        <v>112</v>
      </c>
      <c r="G30" s="3" t="s">
        <v>20</v>
      </c>
      <c r="H30" s="3" t="s">
        <v>36</v>
      </c>
      <c r="I30" s="3" t="s">
        <v>23</v>
      </c>
      <c r="J30" s="5" t="s">
        <v>49</v>
      </c>
      <c r="K30" s="22"/>
      <c r="L30" s="6" t="s">
        <v>24</v>
      </c>
      <c r="M30" s="7">
        <v>2.9</v>
      </c>
      <c r="N30" s="7">
        <v>1</v>
      </c>
      <c r="O30" s="8" t="s">
        <v>25</v>
      </c>
      <c r="P30" s="7">
        <f t="shared" si="4"/>
        <v>51</v>
      </c>
      <c r="Q30" s="24">
        <f t="shared" si="0"/>
        <v>-1</v>
      </c>
      <c r="R30" s="9">
        <f t="shared" si="5"/>
        <v>-15.79</v>
      </c>
      <c r="S30" s="10">
        <f t="shared" si="1"/>
        <v>35.21</v>
      </c>
      <c r="T30" s="11">
        <f t="shared" si="2"/>
        <v>0.34482758620689657</v>
      </c>
      <c r="U30" s="12">
        <f t="shared" si="3"/>
        <v>-0.30960784313725487</v>
      </c>
      <c r="V30">
        <f>COUNTIF($L$2:L30,1)</f>
        <v>10</v>
      </c>
      <c r="W30">
        <v>29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25.5" x14ac:dyDescent="0.2">
      <c r="A31" s="3">
        <v>30</v>
      </c>
      <c r="B31" s="4">
        <v>45620</v>
      </c>
      <c r="C31" s="3" t="s">
        <v>113</v>
      </c>
      <c r="D31" s="3" t="s">
        <v>46</v>
      </c>
      <c r="E31" s="3">
        <v>2</v>
      </c>
      <c r="F31" s="3" t="s">
        <v>114</v>
      </c>
      <c r="G31" s="3" t="s">
        <v>20</v>
      </c>
      <c r="H31" s="3" t="s">
        <v>22</v>
      </c>
      <c r="I31" s="3" t="s">
        <v>23</v>
      </c>
      <c r="J31" s="13" t="s">
        <v>115</v>
      </c>
      <c r="K31" s="22" t="s">
        <v>116</v>
      </c>
      <c r="L31" s="6" t="s">
        <v>24</v>
      </c>
      <c r="M31" s="7">
        <v>2.0099999999999998</v>
      </c>
      <c r="N31" s="7">
        <v>3</v>
      </c>
      <c r="O31" s="8" t="s">
        <v>25</v>
      </c>
      <c r="P31" s="7">
        <f t="shared" si="4"/>
        <v>54</v>
      </c>
      <c r="Q31" s="24">
        <f t="shared" si="0"/>
        <v>-3</v>
      </c>
      <c r="R31" s="9">
        <f t="shared" si="5"/>
        <v>-18.79</v>
      </c>
      <c r="S31" s="10">
        <f t="shared" si="1"/>
        <v>35.21</v>
      </c>
      <c r="T31" s="11">
        <f t="shared" si="2"/>
        <v>0.33333333333333331</v>
      </c>
      <c r="U31" s="12">
        <f t="shared" si="3"/>
        <v>-0.34796296296296297</v>
      </c>
      <c r="V31">
        <f>COUNTIF($L$2:L31,1)</f>
        <v>10</v>
      </c>
      <c r="W31">
        <v>30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5" customHeight="1" x14ac:dyDescent="0.2">
      <c r="A32" s="3">
        <v>31</v>
      </c>
      <c r="B32" s="4">
        <v>45622</v>
      </c>
      <c r="C32" s="3" t="s">
        <v>117</v>
      </c>
      <c r="D32" s="3" t="s">
        <v>32</v>
      </c>
      <c r="E32" s="3">
        <v>1</v>
      </c>
      <c r="F32" s="3" t="s">
        <v>118</v>
      </c>
      <c r="G32" s="3" t="s">
        <v>20</v>
      </c>
      <c r="H32" s="3" t="s">
        <v>36</v>
      </c>
      <c r="I32" s="3" t="s">
        <v>31</v>
      </c>
      <c r="J32" s="5" t="s">
        <v>26</v>
      </c>
      <c r="K32" s="22" t="s">
        <v>119</v>
      </c>
      <c r="L32" s="6" t="s">
        <v>24</v>
      </c>
      <c r="M32" s="7">
        <v>2</v>
      </c>
      <c r="N32" s="7">
        <v>3</v>
      </c>
      <c r="O32" s="8" t="s">
        <v>25</v>
      </c>
      <c r="P32" s="7">
        <f t="shared" si="4"/>
        <v>57</v>
      </c>
      <c r="Q32" s="24">
        <f t="shared" si="0"/>
        <v>-3</v>
      </c>
      <c r="R32" s="27">
        <f t="shared" si="5"/>
        <v>-21.79</v>
      </c>
      <c r="S32" s="28">
        <f t="shared" si="1"/>
        <v>35.21</v>
      </c>
      <c r="T32" s="29">
        <f t="shared" si="2"/>
        <v>0.32258064516129031</v>
      </c>
      <c r="U32" s="12">
        <f t="shared" si="3"/>
        <v>-0.38228070175438594</v>
      </c>
      <c r="V32">
        <f>COUNTIF($L$2:L32,1)</f>
        <v>10</v>
      </c>
      <c r="W32">
        <v>31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</sheetData>
  <sheetProtection selectLockedCells="1" selectUnlockedCells="1"/>
  <autoFilter ref="A1:IK32" xr:uid="{00000000-0001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November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 Koch</cp:lastModifiedBy>
  <dcterms:created xsi:type="dcterms:W3CDTF">2017-05-08T10:53:33Z</dcterms:created>
  <dcterms:modified xsi:type="dcterms:W3CDTF">2024-12-29T14:43:51Z</dcterms:modified>
</cp:coreProperties>
</file>