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ma\Dropbox\Tippbrüder\Statistik\"/>
    </mc:Choice>
  </mc:AlternateContent>
  <xr:revisionPtr revIDLastSave="0" documentId="13_ncr:1_{01C125E2-C772-42BD-87A4-BF5360314E99}" xr6:coauthVersionLast="47" xr6:coauthVersionMax="47" xr10:uidLastSave="{00000000-0000-0000-0000-000000000000}"/>
  <bookViews>
    <workbookView xWindow="-120" yWindow="-120" windowWidth="29040" windowHeight="15840" tabRatio="282" xr2:uid="{00000000-000D-0000-FFFF-FFFF00000000}"/>
  </bookViews>
  <sheets>
    <sheet name="Juni" sheetId="1" r:id="rId1"/>
  </sheets>
  <definedNames>
    <definedName name="__Anonymous_Sheet_DB__1">Juni!#REF!</definedName>
    <definedName name="__xlnm._FilterDatabase" localSheetId="0">Juni!#REF!</definedName>
    <definedName name="__xlnm._FilterDatabase_1">Juni!#REF!</definedName>
    <definedName name="_xlnm._FilterDatabase" localSheetId="0" hidden="1">Juni!$A$1:$IK$35</definedName>
    <definedName name="Excel_BuiltIn__FilterDatabase" localSheetId="0">Juni!#REF!</definedName>
    <definedName name="Excel_BuiltIn__FilterDatabase_1">Juni!#REF!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5" i="1" l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/>
  <c r="Q3" i="1"/>
  <c r="R3" i="1" s="1"/>
  <c r="P3" i="1"/>
  <c r="P4" i="1" s="1"/>
  <c r="P5" i="1" s="1"/>
  <c r="R4" i="1" l="1"/>
  <c r="S3" i="1"/>
  <c r="U3" i="1" s="1"/>
  <c r="P6" i="1"/>
  <c r="P7" i="1" l="1"/>
  <c r="R5" i="1"/>
  <c r="S4" i="1"/>
  <c r="U4" i="1" s="1"/>
  <c r="R6" i="1" l="1"/>
  <c r="S5" i="1"/>
  <c r="U5" i="1" s="1"/>
  <c r="P8" i="1"/>
  <c r="P9" i="1" l="1"/>
  <c r="R7" i="1"/>
  <c r="S6" i="1"/>
  <c r="U6" i="1" s="1"/>
  <c r="R8" i="1" l="1"/>
  <c r="S7" i="1"/>
  <c r="U7" i="1" s="1"/>
  <c r="P10" i="1"/>
  <c r="P11" i="1" l="1"/>
  <c r="R9" i="1"/>
  <c r="S8" i="1"/>
  <c r="U8" i="1" s="1"/>
  <c r="R10" i="1" l="1"/>
  <c r="S9" i="1"/>
  <c r="U9" i="1" s="1"/>
  <c r="P12" i="1"/>
  <c r="P13" i="1" l="1"/>
  <c r="R11" i="1"/>
  <c r="S10" i="1"/>
  <c r="U10" i="1" s="1"/>
  <c r="R12" i="1" l="1"/>
  <c r="S11" i="1"/>
  <c r="U11" i="1" s="1"/>
  <c r="P14" i="1"/>
  <c r="P15" i="1" l="1"/>
  <c r="R13" i="1"/>
  <c r="S12" i="1"/>
  <c r="U12" i="1" s="1"/>
  <c r="R14" i="1" l="1"/>
  <c r="S13" i="1"/>
  <c r="U13" i="1" s="1"/>
  <c r="P16" i="1"/>
  <c r="P17" i="1" l="1"/>
  <c r="R15" i="1"/>
  <c r="S14" i="1"/>
  <c r="U14" i="1" s="1"/>
  <c r="R16" i="1" l="1"/>
  <c r="S15" i="1"/>
  <c r="U15" i="1" s="1"/>
  <c r="P18" i="1"/>
  <c r="P19" i="1" l="1"/>
  <c r="R17" i="1"/>
  <c r="S16" i="1"/>
  <c r="U16" i="1" s="1"/>
  <c r="P20" i="1" l="1"/>
  <c r="R18" i="1"/>
  <c r="S17" i="1"/>
  <c r="U17" i="1" s="1"/>
  <c r="R19" i="1" l="1"/>
  <c r="S18" i="1"/>
  <c r="U18" i="1" s="1"/>
  <c r="P21" i="1"/>
  <c r="P22" i="1" l="1"/>
  <c r="R20" i="1"/>
  <c r="S19" i="1"/>
  <c r="U19" i="1" s="1"/>
  <c r="R21" i="1" l="1"/>
  <c r="S20" i="1"/>
  <c r="U20" i="1" s="1"/>
  <c r="P23" i="1"/>
  <c r="P24" i="1" l="1"/>
  <c r="R22" i="1"/>
  <c r="S21" i="1"/>
  <c r="U21" i="1" s="1"/>
  <c r="R23" i="1" l="1"/>
  <c r="S22" i="1"/>
  <c r="U22" i="1" s="1"/>
  <c r="P25" i="1"/>
  <c r="P26" i="1" l="1"/>
  <c r="R24" i="1"/>
  <c r="S23" i="1"/>
  <c r="U23" i="1" s="1"/>
  <c r="R25" i="1" l="1"/>
  <c r="S24" i="1"/>
  <c r="U24" i="1" s="1"/>
  <c r="P27" i="1"/>
  <c r="P28" i="1" l="1"/>
  <c r="R26" i="1"/>
  <c r="S25" i="1"/>
  <c r="U25" i="1" s="1"/>
  <c r="R27" i="1" l="1"/>
  <c r="S26" i="1"/>
  <c r="U26" i="1" s="1"/>
  <c r="P29" i="1"/>
  <c r="P30" i="1" l="1"/>
  <c r="R28" i="1"/>
  <c r="S27" i="1"/>
  <c r="U27" i="1" s="1"/>
  <c r="R29" i="1" l="1"/>
  <c r="S28" i="1"/>
  <c r="U28" i="1" s="1"/>
  <c r="P31" i="1"/>
  <c r="P32" i="1" l="1"/>
  <c r="R30" i="1"/>
  <c r="S29" i="1"/>
  <c r="U29" i="1" s="1"/>
  <c r="R31" i="1" l="1"/>
  <c r="S30" i="1"/>
  <c r="U30" i="1" s="1"/>
  <c r="P33" i="1"/>
  <c r="P34" i="1" l="1"/>
  <c r="R32" i="1"/>
  <c r="S31" i="1"/>
  <c r="U31" i="1" s="1"/>
  <c r="R33" i="1" l="1"/>
  <c r="S32" i="1"/>
  <c r="U32" i="1" s="1"/>
  <c r="P35" i="1"/>
  <c r="R34" i="1" l="1"/>
  <c r="S33" i="1"/>
  <c r="U33" i="1" s="1"/>
  <c r="R35" i="1" l="1"/>
  <c r="S35" i="1" s="1"/>
  <c r="U35" i="1" s="1"/>
  <c r="S34" i="1"/>
  <c r="U34" i="1" s="1"/>
</calcChain>
</file>

<file path=xl/sharedStrings.xml><?xml version="1.0" encoding="utf-8"?>
<sst xmlns="http://schemas.openxmlformats.org/spreadsheetml/2006/main" count="322" uniqueCount="123">
  <si>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</si>
  <si>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</si>
  <si>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</si>
  <si>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</si>
  <si>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</si>
  <si>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</si>
  <si>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</si>
  <si>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</si>
  <si>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</si>
  <si>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</si>
  <si>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</si>
  <si>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</si>
  <si>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</si>
  <si>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</si>
  <si>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</si>
  <si>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</si>
  <si>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</si>
  <si>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</si>
  <si>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</si>
  <si>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</si>
  <si>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ma</t>
  </si>
  <si>
    <t>Live</t>
  </si>
  <si>
    <t>1</t>
  </si>
  <si>
    <t>Amateure</t>
  </si>
  <si>
    <t>asian</t>
  </si>
  <si>
    <t>Pregame</t>
  </si>
  <si>
    <t>0</t>
  </si>
  <si>
    <t>nein</t>
  </si>
  <si>
    <t>Testspiel</t>
  </si>
  <si>
    <t>Fussball</t>
  </si>
  <si>
    <t>0-3</t>
  </si>
  <si>
    <t>1 asian -2,75</t>
  </si>
  <si>
    <t>2-1</t>
  </si>
  <si>
    <t>lächerlich</t>
  </si>
  <si>
    <t>2-4</t>
  </si>
  <si>
    <t>4-1</t>
  </si>
  <si>
    <t>Holzhausen - Sonnenhof
Offenburger - Denzlingen</t>
  </si>
  <si>
    <t>2 asian -1,25
2 asian -1,25</t>
  </si>
  <si>
    <t>1-1
4-4</t>
  </si>
  <si>
    <t>beide Chancenwucher</t>
  </si>
  <si>
    <t>Reutlingen - Mutschelbach
Real - BVB</t>
  </si>
  <si>
    <t>1
over 4 Karten</t>
  </si>
  <si>
    <r>
      <t xml:space="preserve">6-0
</t>
    </r>
    <r>
      <rPr>
        <b/>
        <sz val="10"/>
        <color rgb="FF0070C0"/>
        <rFont val="Arial"/>
        <family val="2"/>
      </rPr>
      <t>4</t>
    </r>
  </si>
  <si>
    <t>Zehlendorf - Schwerin
Staaken - Lichtenberg</t>
  </si>
  <si>
    <t>1 asian -2,25
2 asian -1,75</t>
  </si>
  <si>
    <t>7-1
1-6</t>
  </si>
  <si>
    <t>Bischofswerdaer - Sandersdorf</t>
  </si>
  <si>
    <t>1 asian -1,25</t>
  </si>
  <si>
    <t>6-1</t>
  </si>
  <si>
    <t>Cosmos Koblenz - Baumholder
Kuchl - Henndorf</t>
  </si>
  <si>
    <t>1 asian -1,75
1 asian -1,75</t>
  </si>
  <si>
    <r>
      <rPr>
        <b/>
        <sz val="10"/>
        <color rgb="FFFF0000"/>
        <rFont val="Arial"/>
        <family val="2"/>
      </rPr>
      <t>1-2</t>
    </r>
    <r>
      <rPr>
        <b/>
        <sz val="10"/>
        <color rgb="FF0070C0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12-1</t>
    </r>
  </si>
  <si>
    <t>Chancenwucher deluxe</t>
  </si>
  <si>
    <t>Waldalgesheim - Mechtersheim
Meerbusch - Hilden</t>
  </si>
  <si>
    <t>2
1</t>
  </si>
  <si>
    <r>
      <t xml:space="preserve">2-1
</t>
    </r>
    <r>
      <rPr>
        <b/>
        <sz val="10"/>
        <color rgb="FF00B050"/>
        <rFont val="Arial"/>
        <family val="2"/>
      </rPr>
      <t>2-1</t>
    </r>
  </si>
  <si>
    <t>82. + 90.+2 Gegentore</t>
  </si>
  <si>
    <t>Hannover II - Würzburg</t>
  </si>
  <si>
    <t>over 2,5</t>
  </si>
  <si>
    <t>5tes Tor Hannover</t>
  </si>
  <si>
    <t>rabona</t>
  </si>
  <si>
    <t>3-2</t>
  </si>
  <si>
    <t>Meerbusch - Hilden</t>
  </si>
  <si>
    <t>Frankreich - Luxemburg
Spanien - Andorra</t>
  </si>
  <si>
    <t>1 asian -3
1 asian -4</t>
  </si>
  <si>
    <r>
      <rPr>
        <b/>
        <sz val="10"/>
        <color rgb="FF0070C0"/>
        <rFont val="Arial"/>
        <family val="2"/>
      </rPr>
      <t>3-0</t>
    </r>
    <r>
      <rPr>
        <b/>
        <sz val="10"/>
        <color rgb="FF00B050"/>
        <rFont val="Arial"/>
        <family val="2"/>
      </rPr>
      <t xml:space="preserve">
5-0</t>
    </r>
  </si>
  <si>
    <t>Portugal - Tschechien</t>
  </si>
  <si>
    <t>Ecken 1 asian -12,5</t>
  </si>
  <si>
    <t>13-0</t>
  </si>
  <si>
    <t>Karlburg - Schweinfurt</t>
  </si>
  <si>
    <t>2 asian -1,5</t>
  </si>
  <si>
    <t>0-4</t>
  </si>
  <si>
    <t>AGF - Brabrand</t>
  </si>
  <si>
    <t>1 asian -1,75</t>
  </si>
  <si>
    <t>0-0</t>
  </si>
  <si>
    <t>Nyiregyhaza - Cigand</t>
  </si>
  <si>
    <t>1 asian -3</t>
  </si>
  <si>
    <t>5-1</t>
  </si>
  <si>
    <t>ab hier FREE ÖFFENTLICH</t>
  </si>
  <si>
    <t>Heimstetten - Hallbergmoos</t>
  </si>
  <si>
    <t>Kreuzlingen - St. Gallen</t>
  </si>
  <si>
    <t>2 asian -4,75</t>
  </si>
  <si>
    <t>1bet</t>
  </si>
  <si>
    <t>0-9</t>
  </si>
  <si>
    <t>Süderelbe - St. Pauli II</t>
  </si>
  <si>
    <t>2 asian -2,5</t>
  </si>
  <si>
    <t>1-4 Führung..</t>
  </si>
  <si>
    <t>Nenzing - Altach</t>
  </si>
  <si>
    <t>2 asian -4,25</t>
  </si>
  <si>
    <t>Brechin City - Dundee Utd</t>
  </si>
  <si>
    <t>2 asian -3</t>
  </si>
  <si>
    <t>0-2</t>
  </si>
  <si>
    <t>2 asian -3,25</t>
  </si>
  <si>
    <t>2 asian -2,75</t>
  </si>
  <si>
    <t>Botosani - Traunstein</t>
  </si>
  <si>
    <t>1 asian -6,75</t>
  </si>
  <si>
    <t>5-0</t>
  </si>
  <si>
    <t>Naunhof - Zwickau</t>
  </si>
  <si>
    <t>2 HC -1 1. Hz</t>
  </si>
  <si>
    <t>0-1</t>
  </si>
  <si>
    <t>Chancenwucher + 0-6 Ende..</t>
  </si>
  <si>
    <t>Livingston - Broxburn</t>
  </si>
  <si>
    <t>Chancenwucher</t>
  </si>
  <si>
    <t>Neudrossenfeld - Fürth</t>
  </si>
  <si>
    <t>2 asian -5,25</t>
  </si>
  <si>
    <t>1-6</t>
  </si>
  <si>
    <t>Etoile - Chenois</t>
  </si>
  <si>
    <t>1 asian -2,25</t>
  </si>
  <si>
    <t>1-2</t>
  </si>
  <si>
    <t>East Stirling - Ayr United</t>
  </si>
  <si>
    <t>2 asian -6,5</t>
  </si>
  <si>
    <t>Tasmania - Hertha II</t>
  </si>
  <si>
    <t>2 asian -1</t>
  </si>
  <si>
    <t>0-7</t>
  </si>
  <si>
    <t>Backnang - St. Kickers</t>
  </si>
  <si>
    <t>2 asian -2</t>
  </si>
  <si>
    <t>0-5</t>
  </si>
  <si>
    <t>Deurningen - Motherwell</t>
  </si>
  <si>
    <t xml:space="preserve">over 5,5 </t>
  </si>
  <si>
    <t>0-8</t>
  </si>
  <si>
    <t>2 asian -3,75</t>
  </si>
  <si>
    <t>Gievenbeck - Münster</t>
  </si>
  <si>
    <t>2 asian -4,5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</si>
</sst>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26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4" borderId="0" xfId="0" applyFont="1" applyFill="1"/>
    <xf numFmtId="0" fontId="2" fillId="4" borderId="9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Juni</a:t>
            </a:r>
            <a:endParaRPr lang="de-DE"/>
          </a:p>
        </c:rich>
      </c:tx>
      <c:layout>
        <c:manualLayout>
          <c:xMode val="edge"/>
          <c:yMode val="edge"/>
          <c:x val="0.41239959530300591"/>
          <c:y val="4.07419517935879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940279640784E-2"/>
          <c:y val="8.7873353926764361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14-4CA6-A113-47A74DF5FD2B}"/>
                </c:ext>
              </c:extLst>
            </c:dLbl>
            <c:dLbl>
              <c:idx val="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E5-48FB-9DAC-A1893DC3BCC1}"/>
                </c:ext>
              </c:extLst>
            </c:dLbl>
            <c:dLbl>
              <c:idx val="1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F7-44E5-A1BA-E8A9F11A41C9}"/>
                </c:ext>
              </c:extLst>
            </c:dLbl>
            <c:dLbl>
              <c:idx val="2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84-48DC-9C73-CED3351222EB}"/>
                </c:ext>
              </c:extLst>
            </c:dLbl>
            <c:dLbl>
              <c:idx val="2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A9-43D5-B8BF-1EA26619A00D}"/>
                </c:ext>
              </c:extLst>
            </c:dLbl>
            <c:dLbl>
              <c:idx val="2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78-4C07-9494-B5043FF549F9}"/>
                </c:ext>
              </c:extLst>
            </c:dLbl>
            <c:dLbl>
              <c:idx val="32"/>
              <c:layout>
                <c:manualLayout>
                  <c:x val="-1.5926945733509843E-3"/>
                  <c:y val="-5.7995142499088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14-4CA6-A113-47A74DF5FD2B}"/>
                </c:ext>
              </c:extLst>
            </c:dLbl>
            <c:dLbl>
              <c:idx val="37"/>
              <c:layout>
                <c:manualLayout>
                  <c:x val="-2.8134345653604884E-2"/>
                  <c:y val="-5.59622150090380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14-4CA6-A113-47A74DF5FD2B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4"/>
              <c:layout>
                <c:manualLayout>
                  <c:x val="-1.3076691646647674E-2"/>
                  <c:y val="-4.6697664408853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F6-4713-B041-104789CCC89E}"/>
                </c:ext>
              </c:extLst>
            </c:dLbl>
            <c:dLbl>
              <c:idx val="65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5.145471353963834E-2"/>
                      <c:h val="5.10851097569263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CD2E-4919-8209-47B71468C5ED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6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68-424C-9B0F-32C981F544A5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2"/>
              <c:layout>
                <c:manualLayout>
                  <c:x val="-3.9395203530142482E-3"/>
                  <c:y val="-5.26724033381645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5B-42D7-AA5A-4E936FD5ECDD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8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AF-4EA0-8629-1867797D0655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layout>
                <c:manualLayout>
                  <c:x val="0"/>
                  <c:y val="5.0651331107295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layout>
                <c:manualLayout>
                  <c:x val="-4.9083744339909951E-3"/>
                  <c:y val="2.6979670499621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2"/>
              <c:layout>
                <c:manualLayout>
                  <c:x val="8.8750108860272884E-4"/>
                  <c:y val="-4.013762733286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B7-4F1C-8DDD-09CCED917509}"/>
                </c:ext>
              </c:extLst>
            </c:dLbl>
            <c:dLbl>
              <c:idx val="138"/>
              <c:layout>
                <c:manualLayout>
                  <c:x val="-1.6580930093914179E-2"/>
                  <c:y val="-6.2713459259775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4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55-4A00-9F74-EAB3A614AF79}"/>
                </c:ext>
              </c:extLst>
            </c:dLbl>
            <c:dLbl>
              <c:idx val="15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0-4EF2-BB6F-4D2265F50F92}"/>
                </c:ext>
              </c:extLst>
            </c:dLbl>
            <c:dLbl>
              <c:idx val="156"/>
              <c:layout>
                <c:manualLayout>
                  <c:x val="-1.2720596615607347E-2"/>
                  <c:y val="3.2390920298731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layout>
                <c:manualLayout>
                  <c:x val="-7.991720206159585E-4"/>
                  <c:y val="-8.6356113237389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Juni!$R$3:$R$35</c:f>
              <c:numCache>
                <c:formatCode>General</c:formatCode>
                <c:ptCount val="33"/>
                <c:pt idx="0">
                  <c:v>-2</c:v>
                </c:pt>
                <c:pt idx="1">
                  <c:v>-0.72499999999999964</c:v>
                </c:pt>
                <c:pt idx="2">
                  <c:v>0.94000000000000039</c:v>
                </c:pt>
                <c:pt idx="3">
                  <c:v>3</c:v>
                </c:pt>
                <c:pt idx="4">
                  <c:v>1</c:v>
                </c:pt>
                <c:pt idx="5">
                  <c:v>-0.5</c:v>
                </c:pt>
                <c:pt idx="6">
                  <c:v>1.1500000000000004</c:v>
                </c:pt>
                <c:pt idx="7">
                  <c:v>0.15000000000000036</c:v>
                </c:pt>
                <c:pt idx="8">
                  <c:v>5.7750000000000004</c:v>
                </c:pt>
                <c:pt idx="9">
                  <c:v>6.9</c:v>
                </c:pt>
                <c:pt idx="10">
                  <c:v>8.31</c:v>
                </c:pt>
                <c:pt idx="11">
                  <c:v>10.210000000000001</c:v>
                </c:pt>
                <c:pt idx="12">
                  <c:v>8.7100000000000009</c:v>
                </c:pt>
                <c:pt idx="13">
                  <c:v>9.9250000000000007</c:v>
                </c:pt>
                <c:pt idx="14">
                  <c:v>9.9250000000000007</c:v>
                </c:pt>
                <c:pt idx="15">
                  <c:v>11.725000000000001</c:v>
                </c:pt>
                <c:pt idx="16">
                  <c:v>13.425000000000001</c:v>
                </c:pt>
                <c:pt idx="17">
                  <c:v>11.425000000000001</c:v>
                </c:pt>
                <c:pt idx="18">
                  <c:v>9.4250000000000007</c:v>
                </c:pt>
                <c:pt idx="19">
                  <c:v>7.4250000000000007</c:v>
                </c:pt>
                <c:pt idx="20">
                  <c:v>6.4250000000000007</c:v>
                </c:pt>
                <c:pt idx="21">
                  <c:v>7.7750000000000004</c:v>
                </c:pt>
                <c:pt idx="22">
                  <c:v>5.7750000000000004</c:v>
                </c:pt>
                <c:pt idx="23">
                  <c:v>3.7750000000000004</c:v>
                </c:pt>
                <c:pt idx="24">
                  <c:v>0.77500000000000036</c:v>
                </c:pt>
                <c:pt idx="25">
                  <c:v>-0.22499999999999964</c:v>
                </c:pt>
                <c:pt idx="26">
                  <c:v>-2.2249999999999996</c:v>
                </c:pt>
                <c:pt idx="27">
                  <c:v>-5.2249999999999996</c:v>
                </c:pt>
                <c:pt idx="28">
                  <c:v>-3.3249999999999997</c:v>
                </c:pt>
                <c:pt idx="29">
                  <c:v>-1.8249999999999997</c:v>
                </c:pt>
                <c:pt idx="30">
                  <c:v>0.95500000000000052</c:v>
                </c:pt>
                <c:pt idx="31">
                  <c:v>2.3050000000000002</c:v>
                </c:pt>
                <c:pt idx="32">
                  <c:v>0.30500000000000016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35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10"/>
      </c:valAx>
      <c:valAx>
        <c:axId val="419923704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69426</xdr:colOff>
      <xdr:row>36</xdr:row>
      <xdr:rowOff>140976</xdr:rowOff>
    </xdr:from>
    <xdr:to>
      <xdr:col>12</xdr:col>
      <xdr:colOff>560918</xdr:colOff>
      <xdr:row>52</xdr:row>
      <xdr:rowOff>158750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35"/>
  <sheetViews>
    <sheetView tabSelected="1" zoomScale="90" zoomScaleNormal="90" workbookViewId="0">
      <selection activeCell="X42" sqref="X42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4" style="1" customWidth="1"/>
    <col min="4" max="4" width="18.42578125" style="1" customWidth="1"/>
    <col min="5" max="5" width="6.42578125" style="1" customWidth="1"/>
    <col min="6" max="6" width="26.5703125" style="1" customWidth="1"/>
    <col min="7" max="7" width="9.28515625" style="1" customWidth="1"/>
    <col min="8" max="8" width="10.140625" style="1" customWidth="1"/>
    <col min="9" max="9" width="10.5703125" style="1" customWidth="1"/>
    <col min="10" max="10" width="11.28515625" style="1" customWidth="1"/>
    <col min="11" max="11" width="31.5703125" style="1" customWidth="1"/>
    <col min="12" max="12" width="6.140625" style="2" customWidth="1"/>
    <col min="13" max="245" width="9.140625" style="2" customWidth="1"/>
  </cols>
  <sheetData>
    <row r="1" spans="1:245" s="22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25" t="s">
        <v>19</v>
      </c>
      <c r="S1" s="26" t="s">
        <v>10</v>
      </c>
      <c r="T1" s="27" t="s">
        <v>11</v>
      </c>
      <c r="U1" s="19" t="s">
        <v>12</v>
      </c>
      <c r="V1" s="20" t="s">
        <v>14</v>
      </c>
      <c r="W1" s="21" t="s">
        <v>15</v>
      </c>
    </row>
    <row r="2" spans="1:245" s="22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16">
        <v>0</v>
      </c>
      <c r="S2" s="17"/>
      <c r="T2" s="18"/>
      <c r="U2" s="19"/>
      <c r="V2" s="24"/>
      <c r="W2" s="24"/>
    </row>
    <row r="3" spans="1:245" ht="29.25" customHeight="1" x14ac:dyDescent="0.2">
      <c r="A3" s="3">
        <v>1</v>
      </c>
      <c r="B3" s="4">
        <v>45444</v>
      </c>
      <c r="C3" s="3" t="s">
        <v>36</v>
      </c>
      <c r="D3" s="3" t="s">
        <v>23</v>
      </c>
      <c r="E3" s="3">
        <v>2</v>
      </c>
      <c r="F3" s="3" t="s">
        <v>37</v>
      </c>
      <c r="G3" s="3" t="s">
        <v>20</v>
      </c>
      <c r="H3" s="3" t="s">
        <v>24</v>
      </c>
      <c r="I3" s="3" t="s">
        <v>25</v>
      </c>
      <c r="J3" s="5" t="s">
        <v>38</v>
      </c>
      <c r="K3" s="23" t="s">
        <v>39</v>
      </c>
      <c r="L3" s="6" t="s">
        <v>26</v>
      </c>
      <c r="M3" s="7">
        <v>2.31</v>
      </c>
      <c r="N3" s="7">
        <v>2</v>
      </c>
      <c r="O3" s="8" t="s">
        <v>27</v>
      </c>
      <c r="P3" s="7">
        <f>N3</f>
        <v>2</v>
      </c>
      <c r="Q3" s="29">
        <f t="shared" ref="Q3:Q35" si="0">IF(AND(L3="1",O3="ja"),(N3*M3*0.95)-N3,IF(AND(L3="1",O3="nein"),N3*M3-N3,-N3))</f>
        <v>-2</v>
      </c>
      <c r="R3" s="9">
        <f>Q3</f>
        <v>-2</v>
      </c>
      <c r="S3" s="10">
        <f t="shared" ref="S3:S35" si="1">P3+R3</f>
        <v>0</v>
      </c>
      <c r="T3" s="11">
        <f t="shared" ref="T3:T35" si="2">V3/W3</f>
        <v>0</v>
      </c>
      <c r="U3" s="12">
        <f t="shared" ref="U3:U35" si="3">((S3-P3)/P3)*100%</f>
        <v>-1</v>
      </c>
      <c r="V3">
        <f>COUNTIF($L$2:L3,1)</f>
        <v>0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29.25" customHeight="1" x14ac:dyDescent="0.2">
      <c r="A4" s="3">
        <v>2</v>
      </c>
      <c r="B4" s="4">
        <v>45444</v>
      </c>
      <c r="C4" s="3" t="s">
        <v>40</v>
      </c>
      <c r="D4" s="3" t="s">
        <v>23</v>
      </c>
      <c r="E4" s="3">
        <v>2</v>
      </c>
      <c r="F4" s="3" t="s">
        <v>41</v>
      </c>
      <c r="G4" s="3" t="s">
        <v>20</v>
      </c>
      <c r="H4" s="3" t="s">
        <v>24</v>
      </c>
      <c r="I4" s="3" t="s">
        <v>25</v>
      </c>
      <c r="J4" s="13" t="s">
        <v>42</v>
      </c>
      <c r="K4" s="23"/>
      <c r="L4" s="6" t="s">
        <v>22</v>
      </c>
      <c r="M4" s="3">
        <v>1.85</v>
      </c>
      <c r="N4" s="7">
        <v>1.5</v>
      </c>
      <c r="O4" s="8" t="s">
        <v>27</v>
      </c>
      <c r="P4" s="7">
        <f t="shared" ref="P4:P35" si="4">P3+N4</f>
        <v>3.5</v>
      </c>
      <c r="Q4" s="33">
        <f t="shared" si="0"/>
        <v>1.2750000000000004</v>
      </c>
      <c r="R4" s="9">
        <f t="shared" ref="R4:R35" si="5">R3+Q4</f>
        <v>-0.72499999999999964</v>
      </c>
      <c r="S4" s="10">
        <f t="shared" si="1"/>
        <v>2.7750000000000004</v>
      </c>
      <c r="T4" s="11">
        <f t="shared" si="2"/>
        <v>0.5</v>
      </c>
      <c r="U4" s="12">
        <f t="shared" si="3"/>
        <v>-0.20714285714285705</v>
      </c>
      <c r="V4">
        <f>COUNTIF($L$2:L4,1)</f>
        <v>1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27.75" customHeight="1" x14ac:dyDescent="0.2">
      <c r="A5" s="3">
        <v>3</v>
      </c>
      <c r="B5" s="4">
        <v>45445</v>
      </c>
      <c r="C5" s="3" t="s">
        <v>43</v>
      </c>
      <c r="D5" s="3" t="s">
        <v>23</v>
      </c>
      <c r="E5" s="3">
        <v>2</v>
      </c>
      <c r="F5" s="3" t="s">
        <v>44</v>
      </c>
      <c r="G5" s="3" t="s">
        <v>20</v>
      </c>
      <c r="H5" s="3" t="s">
        <v>24</v>
      </c>
      <c r="I5" s="3" t="s">
        <v>25</v>
      </c>
      <c r="J5" s="13" t="s">
        <v>45</v>
      </c>
      <c r="K5" s="23"/>
      <c r="L5" s="6" t="s">
        <v>22</v>
      </c>
      <c r="M5" s="7">
        <v>2.11</v>
      </c>
      <c r="N5" s="7">
        <v>1.5</v>
      </c>
      <c r="O5" s="8" t="s">
        <v>27</v>
      </c>
      <c r="P5" s="7">
        <f t="shared" si="4"/>
        <v>5</v>
      </c>
      <c r="Q5" s="28">
        <f t="shared" si="0"/>
        <v>1.665</v>
      </c>
      <c r="R5" s="9">
        <f t="shared" si="5"/>
        <v>0.94000000000000039</v>
      </c>
      <c r="S5" s="10">
        <f t="shared" si="1"/>
        <v>5.94</v>
      </c>
      <c r="T5" s="11">
        <f t="shared" si="2"/>
        <v>0.66666666666666663</v>
      </c>
      <c r="U5" s="12">
        <f t="shared" si="3"/>
        <v>0.18800000000000008</v>
      </c>
      <c r="V5">
        <f>COUNTIF($L$2:L5,1)</f>
        <v>2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6.5" customHeight="1" x14ac:dyDescent="0.2">
      <c r="A6" s="3">
        <v>4</v>
      </c>
      <c r="B6" s="4">
        <v>45445</v>
      </c>
      <c r="C6" s="3" t="s">
        <v>46</v>
      </c>
      <c r="D6" s="3" t="s">
        <v>23</v>
      </c>
      <c r="E6" s="3">
        <v>1</v>
      </c>
      <c r="F6" s="3" t="s">
        <v>47</v>
      </c>
      <c r="G6" s="3" t="s">
        <v>20</v>
      </c>
      <c r="H6" s="3" t="s">
        <v>24</v>
      </c>
      <c r="I6" s="3" t="s">
        <v>25</v>
      </c>
      <c r="J6" s="13" t="s">
        <v>48</v>
      </c>
      <c r="K6" s="23"/>
      <c r="L6" s="6" t="s">
        <v>22</v>
      </c>
      <c r="M6" s="7">
        <v>2.0299999999999998</v>
      </c>
      <c r="N6" s="7">
        <v>2</v>
      </c>
      <c r="O6" s="8" t="s">
        <v>27</v>
      </c>
      <c r="P6" s="7">
        <f t="shared" si="4"/>
        <v>7</v>
      </c>
      <c r="Q6" s="28">
        <f t="shared" si="0"/>
        <v>2.0599999999999996</v>
      </c>
      <c r="R6" s="9">
        <f t="shared" si="5"/>
        <v>3</v>
      </c>
      <c r="S6" s="10">
        <f t="shared" si="1"/>
        <v>10</v>
      </c>
      <c r="T6" s="11">
        <f t="shared" si="2"/>
        <v>0.75</v>
      </c>
      <c r="U6" s="12">
        <f t="shared" si="3"/>
        <v>0.42857142857142855</v>
      </c>
      <c r="V6">
        <f>COUNTIF($L$2:L6,1)</f>
        <v>3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28.5" customHeight="1" x14ac:dyDescent="0.2">
      <c r="A7" s="3">
        <v>5</v>
      </c>
      <c r="B7" s="4">
        <v>45445</v>
      </c>
      <c r="C7" s="3" t="s">
        <v>49</v>
      </c>
      <c r="D7" s="3" t="s">
        <v>23</v>
      </c>
      <c r="E7" s="3">
        <v>2</v>
      </c>
      <c r="F7" s="3" t="s">
        <v>50</v>
      </c>
      <c r="G7" s="3" t="s">
        <v>20</v>
      </c>
      <c r="H7" s="3" t="s">
        <v>24</v>
      </c>
      <c r="I7" s="3" t="s">
        <v>25</v>
      </c>
      <c r="J7" s="34" t="s">
        <v>51</v>
      </c>
      <c r="K7" s="23" t="s">
        <v>52</v>
      </c>
      <c r="L7" s="6" t="s">
        <v>26</v>
      </c>
      <c r="M7" s="7">
        <v>2.17</v>
      </c>
      <c r="N7" s="7">
        <v>2</v>
      </c>
      <c r="O7" s="8" t="s">
        <v>27</v>
      </c>
      <c r="P7" s="7">
        <f t="shared" si="4"/>
        <v>9</v>
      </c>
      <c r="Q7" s="29">
        <f t="shared" si="0"/>
        <v>-2</v>
      </c>
      <c r="R7" s="9">
        <f t="shared" si="5"/>
        <v>1</v>
      </c>
      <c r="S7" s="10">
        <f t="shared" si="1"/>
        <v>10</v>
      </c>
      <c r="T7" s="11">
        <f t="shared" si="2"/>
        <v>0.6</v>
      </c>
      <c r="U7" s="12">
        <f t="shared" si="3"/>
        <v>0.1111111111111111</v>
      </c>
      <c r="V7">
        <f>COUNTIF($L$2:L7,1)</f>
        <v>3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28.5" customHeight="1" x14ac:dyDescent="0.2">
      <c r="A8" s="3">
        <v>6</v>
      </c>
      <c r="B8" s="4">
        <v>45445</v>
      </c>
      <c r="C8" s="3" t="s">
        <v>53</v>
      </c>
      <c r="D8" s="3" t="s">
        <v>23</v>
      </c>
      <c r="E8" s="3">
        <v>2</v>
      </c>
      <c r="F8" s="3" t="s">
        <v>54</v>
      </c>
      <c r="G8" s="3" t="s">
        <v>20</v>
      </c>
      <c r="H8" s="3" t="s">
        <v>24</v>
      </c>
      <c r="I8" s="3" t="s">
        <v>25</v>
      </c>
      <c r="J8" s="5" t="s">
        <v>55</v>
      </c>
      <c r="K8" s="23" t="s">
        <v>56</v>
      </c>
      <c r="L8" s="6" t="s">
        <v>26</v>
      </c>
      <c r="M8" s="7">
        <v>3.28</v>
      </c>
      <c r="N8" s="7">
        <v>1.5</v>
      </c>
      <c r="O8" s="8" t="s">
        <v>27</v>
      </c>
      <c r="P8" s="7">
        <f t="shared" si="4"/>
        <v>10.5</v>
      </c>
      <c r="Q8" s="29">
        <f t="shared" si="0"/>
        <v>-1.5</v>
      </c>
      <c r="R8" s="9">
        <f t="shared" si="5"/>
        <v>-0.5</v>
      </c>
      <c r="S8" s="10">
        <f t="shared" si="1"/>
        <v>10</v>
      </c>
      <c r="T8" s="11">
        <f t="shared" si="2"/>
        <v>0.5</v>
      </c>
      <c r="U8" s="12">
        <f t="shared" si="3"/>
        <v>-4.7619047619047616E-2</v>
      </c>
      <c r="V8">
        <f>COUNTIF($L$2:L8,1)</f>
        <v>3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8" customHeight="1" x14ac:dyDescent="0.2">
      <c r="A9" s="3">
        <v>7</v>
      </c>
      <c r="B9" s="4">
        <v>45445</v>
      </c>
      <c r="C9" s="3" t="s">
        <v>57</v>
      </c>
      <c r="D9" s="3" t="s">
        <v>23</v>
      </c>
      <c r="E9" s="3">
        <v>1</v>
      </c>
      <c r="F9" s="3" t="s">
        <v>58</v>
      </c>
      <c r="G9" s="3" t="s">
        <v>20</v>
      </c>
      <c r="H9" s="3" t="s">
        <v>24</v>
      </c>
      <c r="I9" s="3" t="s">
        <v>21</v>
      </c>
      <c r="J9" s="13" t="s">
        <v>32</v>
      </c>
      <c r="K9" s="23"/>
      <c r="L9" s="6" t="s">
        <v>22</v>
      </c>
      <c r="M9" s="7">
        <v>2.1</v>
      </c>
      <c r="N9" s="7">
        <v>1.5</v>
      </c>
      <c r="O9" s="8" t="s">
        <v>27</v>
      </c>
      <c r="P9" s="7">
        <f t="shared" si="4"/>
        <v>12</v>
      </c>
      <c r="Q9" s="28">
        <f t="shared" si="0"/>
        <v>1.6500000000000004</v>
      </c>
      <c r="R9" s="9">
        <f t="shared" si="5"/>
        <v>1.1500000000000004</v>
      </c>
      <c r="S9" s="10">
        <f t="shared" si="1"/>
        <v>13.15</v>
      </c>
      <c r="T9" s="11">
        <f t="shared" si="2"/>
        <v>0.5714285714285714</v>
      </c>
      <c r="U9" s="12">
        <f t="shared" si="3"/>
        <v>9.5833333333333368E-2</v>
      </c>
      <c r="V9">
        <f>COUNTIF($L$2:L9,1)</f>
        <v>4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8" customHeight="1" x14ac:dyDescent="0.2">
      <c r="A10" s="3">
        <v>8</v>
      </c>
      <c r="B10" s="4">
        <v>45445</v>
      </c>
      <c r="C10" s="3" t="s">
        <v>57</v>
      </c>
      <c r="D10" s="3" t="s">
        <v>23</v>
      </c>
      <c r="E10" s="3">
        <v>1</v>
      </c>
      <c r="F10" s="3" t="s">
        <v>59</v>
      </c>
      <c r="G10" s="3" t="s">
        <v>20</v>
      </c>
      <c r="H10" s="3" t="s">
        <v>60</v>
      </c>
      <c r="I10" s="3" t="s">
        <v>21</v>
      </c>
      <c r="J10" s="5" t="s">
        <v>61</v>
      </c>
      <c r="K10" s="23"/>
      <c r="L10" s="6" t="s">
        <v>26</v>
      </c>
      <c r="M10" s="7">
        <v>4.5</v>
      </c>
      <c r="N10" s="7">
        <v>1</v>
      </c>
      <c r="O10" s="8" t="s">
        <v>27</v>
      </c>
      <c r="P10" s="7">
        <f t="shared" si="4"/>
        <v>13</v>
      </c>
      <c r="Q10" s="29">
        <f t="shared" si="0"/>
        <v>-1</v>
      </c>
      <c r="R10" s="9">
        <f t="shared" si="5"/>
        <v>0.15000000000000036</v>
      </c>
      <c r="S10" s="10">
        <f t="shared" si="1"/>
        <v>13.15</v>
      </c>
      <c r="T10" s="11">
        <f t="shared" si="2"/>
        <v>0.5</v>
      </c>
      <c r="U10" s="12">
        <f t="shared" si="3"/>
        <v>1.1538461538461565E-2</v>
      </c>
      <c r="V10">
        <f>COUNTIF($L$2:L10,1)</f>
        <v>4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8" customHeight="1" x14ac:dyDescent="0.2">
      <c r="A11" s="3">
        <v>9</v>
      </c>
      <c r="B11" s="4">
        <v>45445</v>
      </c>
      <c r="C11" s="3" t="s">
        <v>62</v>
      </c>
      <c r="D11" s="3" t="s">
        <v>23</v>
      </c>
      <c r="E11" s="3">
        <v>1</v>
      </c>
      <c r="F11" s="3">
        <v>1</v>
      </c>
      <c r="G11" s="3" t="s">
        <v>20</v>
      </c>
      <c r="H11" s="3" t="s">
        <v>60</v>
      </c>
      <c r="I11" s="3" t="s">
        <v>21</v>
      </c>
      <c r="J11" s="13" t="s">
        <v>32</v>
      </c>
      <c r="K11" s="23"/>
      <c r="L11" s="6" t="s">
        <v>22</v>
      </c>
      <c r="M11" s="7">
        <v>4.75</v>
      </c>
      <c r="N11" s="7">
        <v>1.5</v>
      </c>
      <c r="O11" s="8" t="s">
        <v>27</v>
      </c>
      <c r="P11" s="7">
        <f t="shared" si="4"/>
        <v>14.5</v>
      </c>
      <c r="Q11" s="28">
        <f t="shared" si="0"/>
        <v>5.625</v>
      </c>
      <c r="R11" s="9">
        <f t="shared" si="5"/>
        <v>5.7750000000000004</v>
      </c>
      <c r="S11" s="10">
        <f t="shared" si="1"/>
        <v>20.274999999999999</v>
      </c>
      <c r="T11" s="11">
        <f t="shared" si="2"/>
        <v>0.55555555555555558</v>
      </c>
      <c r="U11" s="12">
        <f t="shared" si="3"/>
        <v>0.39827586206896542</v>
      </c>
      <c r="V11">
        <f>COUNTIF($L$2:L11,1)</f>
        <v>5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27.75" customHeight="1" x14ac:dyDescent="0.2">
      <c r="A12" s="3">
        <v>10</v>
      </c>
      <c r="B12" s="4">
        <v>45448</v>
      </c>
      <c r="C12" s="3" t="s">
        <v>63</v>
      </c>
      <c r="D12" s="3" t="s">
        <v>29</v>
      </c>
      <c r="E12" s="3">
        <v>2</v>
      </c>
      <c r="F12" s="3" t="s">
        <v>64</v>
      </c>
      <c r="G12" s="3" t="s">
        <v>20</v>
      </c>
      <c r="H12" s="3" t="s">
        <v>24</v>
      </c>
      <c r="I12" s="3" t="s">
        <v>25</v>
      </c>
      <c r="J12" s="13" t="s">
        <v>65</v>
      </c>
      <c r="K12" s="23"/>
      <c r="L12" s="6" t="s">
        <v>22</v>
      </c>
      <c r="M12" s="7">
        <v>1.75</v>
      </c>
      <c r="N12" s="7">
        <v>1.5</v>
      </c>
      <c r="O12" s="8" t="s">
        <v>27</v>
      </c>
      <c r="P12" s="7">
        <f t="shared" si="4"/>
        <v>16</v>
      </c>
      <c r="Q12" s="28">
        <f t="shared" si="0"/>
        <v>1.125</v>
      </c>
      <c r="R12" s="9">
        <f t="shared" si="5"/>
        <v>6.9</v>
      </c>
      <c r="S12" s="10">
        <f t="shared" si="1"/>
        <v>22.9</v>
      </c>
      <c r="T12" s="11">
        <f t="shared" si="2"/>
        <v>0.6</v>
      </c>
      <c r="U12" s="12">
        <f t="shared" si="3"/>
        <v>0.43124999999999991</v>
      </c>
      <c r="V12">
        <f>COUNTIF($L$2:L12,1)</f>
        <v>6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6.5" customHeight="1" x14ac:dyDescent="0.2">
      <c r="A13" s="3">
        <v>11</v>
      </c>
      <c r="B13" s="4">
        <v>45461</v>
      </c>
      <c r="C13" s="3" t="s">
        <v>66</v>
      </c>
      <c r="D13" s="3" t="s">
        <v>29</v>
      </c>
      <c r="E13" s="3">
        <v>1</v>
      </c>
      <c r="F13" s="3" t="s">
        <v>67</v>
      </c>
      <c r="G13" s="3" t="s">
        <v>20</v>
      </c>
      <c r="H13" s="3" t="s">
        <v>24</v>
      </c>
      <c r="I13" s="3" t="s">
        <v>21</v>
      </c>
      <c r="J13" s="13" t="s">
        <v>68</v>
      </c>
      <c r="K13" s="23"/>
      <c r="L13" s="6" t="s">
        <v>22</v>
      </c>
      <c r="M13" s="7">
        <v>1.94</v>
      </c>
      <c r="N13" s="7">
        <v>1.5</v>
      </c>
      <c r="O13" s="8" t="s">
        <v>27</v>
      </c>
      <c r="P13" s="7">
        <f t="shared" si="4"/>
        <v>17.5</v>
      </c>
      <c r="Q13" s="28">
        <f t="shared" si="0"/>
        <v>1.4100000000000001</v>
      </c>
      <c r="R13" s="9">
        <f t="shared" si="5"/>
        <v>8.31</v>
      </c>
      <c r="S13" s="10">
        <f t="shared" si="1"/>
        <v>25.810000000000002</v>
      </c>
      <c r="T13" s="11">
        <f t="shared" si="2"/>
        <v>0.63636363636363635</v>
      </c>
      <c r="U13" s="12">
        <f t="shared" si="3"/>
        <v>0.47485714285714298</v>
      </c>
      <c r="V13">
        <f>COUNTIF($L$2:L13,1)</f>
        <v>7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6.5" customHeight="1" x14ac:dyDescent="0.2">
      <c r="A14" s="3">
        <v>12</v>
      </c>
      <c r="B14" s="4">
        <v>45464</v>
      </c>
      <c r="C14" s="3" t="s">
        <v>69</v>
      </c>
      <c r="D14" s="3" t="s">
        <v>28</v>
      </c>
      <c r="E14" s="3">
        <v>1</v>
      </c>
      <c r="F14" s="3" t="s">
        <v>70</v>
      </c>
      <c r="G14" s="3" t="s">
        <v>20</v>
      </c>
      <c r="H14" s="3" t="s">
        <v>24</v>
      </c>
      <c r="I14" s="3" t="s">
        <v>25</v>
      </c>
      <c r="J14" s="13" t="s">
        <v>71</v>
      </c>
      <c r="K14" s="23"/>
      <c r="L14" s="6" t="s">
        <v>22</v>
      </c>
      <c r="M14" s="7">
        <v>1.95</v>
      </c>
      <c r="N14" s="7">
        <v>2</v>
      </c>
      <c r="O14" s="8" t="s">
        <v>27</v>
      </c>
      <c r="P14" s="7">
        <f t="shared" si="4"/>
        <v>19.5</v>
      </c>
      <c r="Q14" s="28">
        <f t="shared" si="0"/>
        <v>1.9</v>
      </c>
      <c r="R14" s="9">
        <f t="shared" si="5"/>
        <v>10.210000000000001</v>
      </c>
      <c r="S14" s="10">
        <f t="shared" si="1"/>
        <v>29.71</v>
      </c>
      <c r="T14" s="11">
        <f t="shared" si="2"/>
        <v>0.66666666666666663</v>
      </c>
      <c r="U14" s="12">
        <f t="shared" si="3"/>
        <v>0.52358974358974364</v>
      </c>
      <c r="V14">
        <f>COUNTIF($L$2:L14,1)</f>
        <v>8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6.5" customHeight="1" x14ac:dyDescent="0.2">
      <c r="A15" s="3">
        <v>13</v>
      </c>
      <c r="B15" s="4">
        <v>45465</v>
      </c>
      <c r="C15" s="3" t="s">
        <v>72</v>
      </c>
      <c r="D15" s="3" t="s">
        <v>28</v>
      </c>
      <c r="E15" s="3">
        <v>1</v>
      </c>
      <c r="F15" s="3" t="s">
        <v>73</v>
      </c>
      <c r="G15" s="3" t="s">
        <v>20</v>
      </c>
      <c r="H15" s="3" t="s">
        <v>24</v>
      </c>
      <c r="I15" s="3" t="s">
        <v>25</v>
      </c>
      <c r="J15" s="5" t="s">
        <v>74</v>
      </c>
      <c r="K15" s="23"/>
      <c r="L15" s="6" t="s">
        <v>26</v>
      </c>
      <c r="M15" s="7">
        <v>1.87</v>
      </c>
      <c r="N15" s="7">
        <v>1.5</v>
      </c>
      <c r="O15" s="8" t="s">
        <v>27</v>
      </c>
      <c r="P15" s="7">
        <f t="shared" si="4"/>
        <v>21</v>
      </c>
      <c r="Q15" s="29">
        <f t="shared" si="0"/>
        <v>-1.5</v>
      </c>
      <c r="R15" s="9">
        <f t="shared" si="5"/>
        <v>8.7100000000000009</v>
      </c>
      <c r="S15" s="10">
        <f t="shared" si="1"/>
        <v>29.71</v>
      </c>
      <c r="T15" s="11">
        <f t="shared" si="2"/>
        <v>0.61538461538461542</v>
      </c>
      <c r="U15" s="12">
        <f t="shared" si="3"/>
        <v>0.41476190476190478</v>
      </c>
      <c r="V15">
        <f>COUNTIF($L$2:L15,1)</f>
        <v>8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6.5" customHeight="1" x14ac:dyDescent="0.2">
      <c r="A16" s="3">
        <v>14</v>
      </c>
      <c r="B16" s="4">
        <v>45465</v>
      </c>
      <c r="C16" s="3" t="s">
        <v>75</v>
      </c>
      <c r="D16" s="3" t="s">
        <v>28</v>
      </c>
      <c r="E16" s="3">
        <v>1</v>
      </c>
      <c r="F16" s="3" t="s">
        <v>76</v>
      </c>
      <c r="G16" s="3" t="s">
        <v>20</v>
      </c>
      <c r="H16" s="3" t="s">
        <v>24</v>
      </c>
      <c r="I16" s="3" t="s">
        <v>25</v>
      </c>
      <c r="J16" s="13" t="s">
        <v>77</v>
      </c>
      <c r="K16" s="23"/>
      <c r="L16" s="6" t="s">
        <v>22</v>
      </c>
      <c r="M16" s="7">
        <v>1.81</v>
      </c>
      <c r="N16" s="7">
        <v>1.5</v>
      </c>
      <c r="O16" s="8" t="s">
        <v>27</v>
      </c>
      <c r="P16" s="7">
        <f t="shared" si="4"/>
        <v>22.5</v>
      </c>
      <c r="Q16" s="28">
        <f t="shared" si="0"/>
        <v>1.2149999999999999</v>
      </c>
      <c r="R16" s="9">
        <f t="shared" si="5"/>
        <v>9.9250000000000007</v>
      </c>
      <c r="S16" s="10">
        <f t="shared" si="1"/>
        <v>32.424999999999997</v>
      </c>
      <c r="T16" s="11">
        <f t="shared" si="2"/>
        <v>0.6428571428571429</v>
      </c>
      <c r="U16" s="12">
        <f t="shared" si="3"/>
        <v>0.44111111111111101</v>
      </c>
      <c r="V16">
        <f>COUNTIF($L$2:L16,1)</f>
        <v>9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6.5" customHeight="1" x14ac:dyDescent="0.2">
      <c r="A17" s="3">
        <v>15</v>
      </c>
      <c r="B17" s="4" t="s">
        <v>78</v>
      </c>
      <c r="C17" s="3"/>
      <c r="D17" s="3"/>
      <c r="E17" s="3"/>
      <c r="F17" s="3"/>
      <c r="G17" s="3"/>
      <c r="H17" s="3"/>
      <c r="I17" s="3"/>
      <c r="J17" s="13"/>
      <c r="K17" s="23"/>
      <c r="L17" s="6"/>
      <c r="M17" s="7"/>
      <c r="N17" s="7"/>
      <c r="O17" s="8" t="s">
        <v>27</v>
      </c>
      <c r="P17" s="7">
        <f t="shared" si="4"/>
        <v>22.5</v>
      </c>
      <c r="Q17" s="35">
        <f t="shared" si="0"/>
        <v>0</v>
      </c>
      <c r="R17" s="30">
        <f t="shared" si="5"/>
        <v>9.9250000000000007</v>
      </c>
      <c r="S17" s="31">
        <f t="shared" si="1"/>
        <v>32.424999999999997</v>
      </c>
      <c r="T17" s="32">
        <f t="shared" si="2"/>
        <v>0.6</v>
      </c>
      <c r="U17" s="12">
        <f t="shared" si="3"/>
        <v>0.44111111111111101</v>
      </c>
      <c r="V17">
        <f>COUNTIF($L$2:L17,1)</f>
        <v>9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7.25" customHeight="1" x14ac:dyDescent="0.2">
      <c r="A18" s="3">
        <v>16</v>
      </c>
      <c r="B18" s="4">
        <v>45465</v>
      </c>
      <c r="C18" s="3" t="s">
        <v>79</v>
      </c>
      <c r="D18" s="3" t="s">
        <v>28</v>
      </c>
      <c r="E18" s="3">
        <v>1</v>
      </c>
      <c r="F18" s="3" t="s">
        <v>73</v>
      </c>
      <c r="G18" s="3" t="s">
        <v>20</v>
      </c>
      <c r="H18" s="3" t="s">
        <v>60</v>
      </c>
      <c r="I18" s="3" t="s">
        <v>21</v>
      </c>
      <c r="J18" s="13" t="s">
        <v>35</v>
      </c>
      <c r="K18" s="23"/>
      <c r="L18" s="6" t="s">
        <v>22</v>
      </c>
      <c r="M18" s="7">
        <v>1.9</v>
      </c>
      <c r="N18" s="7">
        <v>2</v>
      </c>
      <c r="O18" s="8" t="s">
        <v>27</v>
      </c>
      <c r="P18" s="7">
        <f t="shared" si="4"/>
        <v>24.5</v>
      </c>
      <c r="Q18" s="28">
        <f t="shared" si="0"/>
        <v>1.7999999999999998</v>
      </c>
      <c r="R18" s="30">
        <f t="shared" si="5"/>
        <v>11.725000000000001</v>
      </c>
      <c r="S18" s="31">
        <f t="shared" si="1"/>
        <v>36.225000000000001</v>
      </c>
      <c r="T18" s="32">
        <f t="shared" si="2"/>
        <v>0.625</v>
      </c>
      <c r="U18" s="12">
        <f t="shared" si="3"/>
        <v>0.47857142857142865</v>
      </c>
      <c r="V18">
        <f>COUNTIF($L$2:L18,1)</f>
        <v>10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7.25" customHeight="1" x14ac:dyDescent="0.2">
      <c r="A19" s="3">
        <v>17</v>
      </c>
      <c r="B19" s="4">
        <v>45465</v>
      </c>
      <c r="C19" s="3" t="s">
        <v>80</v>
      </c>
      <c r="D19" s="3" t="s">
        <v>28</v>
      </c>
      <c r="E19" s="3">
        <v>1</v>
      </c>
      <c r="F19" s="3" t="s">
        <v>81</v>
      </c>
      <c r="G19" s="3" t="s">
        <v>20</v>
      </c>
      <c r="H19" s="3" t="s">
        <v>82</v>
      </c>
      <c r="I19" s="3" t="s">
        <v>21</v>
      </c>
      <c r="J19" s="13" t="s">
        <v>83</v>
      </c>
      <c r="K19" s="23"/>
      <c r="L19" s="6" t="s">
        <v>22</v>
      </c>
      <c r="M19" s="7">
        <v>1.85</v>
      </c>
      <c r="N19" s="7">
        <v>2</v>
      </c>
      <c r="O19" s="8" t="s">
        <v>27</v>
      </c>
      <c r="P19" s="7">
        <f t="shared" si="4"/>
        <v>26.5</v>
      </c>
      <c r="Q19" s="28">
        <f t="shared" si="0"/>
        <v>1.7000000000000002</v>
      </c>
      <c r="R19" s="30">
        <f t="shared" si="5"/>
        <v>13.425000000000001</v>
      </c>
      <c r="S19" s="31">
        <f t="shared" si="1"/>
        <v>39.924999999999997</v>
      </c>
      <c r="T19" s="32">
        <f t="shared" si="2"/>
        <v>0.6470588235294118</v>
      </c>
      <c r="U19" s="12">
        <f t="shared" si="3"/>
        <v>0.5066037735849056</v>
      </c>
      <c r="V19">
        <f>COUNTIF($L$2:L19,1)</f>
        <v>11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7.25" customHeight="1" x14ac:dyDescent="0.2">
      <c r="A20" s="3">
        <v>18</v>
      </c>
      <c r="B20" s="4">
        <v>45465</v>
      </c>
      <c r="C20" s="3" t="s">
        <v>84</v>
      </c>
      <c r="D20" s="3" t="s">
        <v>28</v>
      </c>
      <c r="E20" s="3">
        <v>1</v>
      </c>
      <c r="F20" s="3" t="s">
        <v>85</v>
      </c>
      <c r="G20" s="3" t="s">
        <v>20</v>
      </c>
      <c r="H20" s="3" t="s">
        <v>24</v>
      </c>
      <c r="I20" s="3" t="s">
        <v>25</v>
      </c>
      <c r="J20" s="5" t="s">
        <v>34</v>
      </c>
      <c r="K20" s="23" t="s">
        <v>86</v>
      </c>
      <c r="L20" s="6" t="s">
        <v>26</v>
      </c>
      <c r="M20" s="7">
        <v>1.89</v>
      </c>
      <c r="N20" s="7">
        <v>2</v>
      </c>
      <c r="O20" s="8" t="s">
        <v>27</v>
      </c>
      <c r="P20" s="7">
        <f t="shared" si="4"/>
        <v>28.5</v>
      </c>
      <c r="Q20" s="29">
        <f t="shared" si="0"/>
        <v>-2</v>
      </c>
      <c r="R20" s="30">
        <f t="shared" si="5"/>
        <v>11.425000000000001</v>
      </c>
      <c r="S20" s="31">
        <f t="shared" si="1"/>
        <v>39.924999999999997</v>
      </c>
      <c r="T20" s="32">
        <f t="shared" si="2"/>
        <v>0.61111111111111116</v>
      </c>
      <c r="U20" s="12">
        <f t="shared" si="3"/>
        <v>0.40087719298245605</v>
      </c>
      <c r="V20">
        <f>COUNTIF($L$2:L20,1)</f>
        <v>11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7.25" customHeight="1" x14ac:dyDescent="0.2">
      <c r="A21" s="3">
        <v>19</v>
      </c>
      <c r="B21" s="4">
        <v>45465</v>
      </c>
      <c r="C21" s="3" t="s">
        <v>87</v>
      </c>
      <c r="D21" s="3" t="s">
        <v>28</v>
      </c>
      <c r="E21" s="3">
        <v>1</v>
      </c>
      <c r="F21" s="3" t="s">
        <v>88</v>
      </c>
      <c r="G21" s="3" t="s">
        <v>20</v>
      </c>
      <c r="H21" s="3" t="s">
        <v>24</v>
      </c>
      <c r="I21" s="3" t="s">
        <v>25</v>
      </c>
      <c r="J21" s="5" t="s">
        <v>30</v>
      </c>
      <c r="K21" s="23" t="s">
        <v>52</v>
      </c>
      <c r="L21" s="6" t="s">
        <v>26</v>
      </c>
      <c r="M21" s="7">
        <v>1.98</v>
      </c>
      <c r="N21" s="7">
        <v>2</v>
      </c>
      <c r="O21" s="8" t="s">
        <v>27</v>
      </c>
      <c r="P21" s="7">
        <f t="shared" si="4"/>
        <v>30.5</v>
      </c>
      <c r="Q21" s="29">
        <f t="shared" si="0"/>
        <v>-2</v>
      </c>
      <c r="R21" s="30">
        <f t="shared" si="5"/>
        <v>9.4250000000000007</v>
      </c>
      <c r="S21" s="31">
        <f t="shared" si="1"/>
        <v>39.924999999999997</v>
      </c>
      <c r="T21" s="32">
        <f t="shared" si="2"/>
        <v>0.57894736842105265</v>
      </c>
      <c r="U21" s="12">
        <f t="shared" si="3"/>
        <v>0.30901639344262288</v>
      </c>
      <c r="V21">
        <f>COUNTIF($L$2:L21,1)</f>
        <v>11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7.25" customHeight="1" x14ac:dyDescent="0.2">
      <c r="A22" s="3">
        <v>20</v>
      </c>
      <c r="B22" s="4">
        <v>45465</v>
      </c>
      <c r="C22" s="3" t="s">
        <v>89</v>
      </c>
      <c r="D22" s="3" t="s">
        <v>28</v>
      </c>
      <c r="E22" s="3">
        <v>1</v>
      </c>
      <c r="F22" s="3" t="s">
        <v>90</v>
      </c>
      <c r="G22" s="3" t="s">
        <v>20</v>
      </c>
      <c r="H22" s="3" t="s">
        <v>24</v>
      </c>
      <c r="I22" s="3" t="s">
        <v>21</v>
      </c>
      <c r="J22" s="5" t="s">
        <v>91</v>
      </c>
      <c r="K22" s="23" t="s">
        <v>52</v>
      </c>
      <c r="L22" s="6" t="s">
        <v>26</v>
      </c>
      <c r="M22" s="7">
        <v>1.99</v>
      </c>
      <c r="N22" s="7">
        <v>2</v>
      </c>
      <c r="O22" s="8" t="s">
        <v>27</v>
      </c>
      <c r="P22" s="7">
        <f t="shared" si="4"/>
        <v>32.5</v>
      </c>
      <c r="Q22" s="29">
        <f t="shared" si="0"/>
        <v>-2</v>
      </c>
      <c r="R22" s="30">
        <f t="shared" si="5"/>
        <v>7.4250000000000007</v>
      </c>
      <c r="S22" s="31">
        <f t="shared" si="1"/>
        <v>39.924999999999997</v>
      </c>
      <c r="T22" s="32">
        <f t="shared" si="2"/>
        <v>0.55000000000000004</v>
      </c>
      <c r="U22" s="12">
        <f t="shared" si="3"/>
        <v>0.22846153846153838</v>
      </c>
      <c r="V22">
        <f>COUNTIF($L$2:L22,1)</f>
        <v>11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7.25" customHeight="1" x14ac:dyDescent="0.2">
      <c r="A23" s="3">
        <v>21</v>
      </c>
      <c r="B23" s="4">
        <v>45465</v>
      </c>
      <c r="C23" s="3" t="s">
        <v>87</v>
      </c>
      <c r="D23" s="3" t="s">
        <v>28</v>
      </c>
      <c r="E23" s="3">
        <v>1</v>
      </c>
      <c r="F23" s="3" t="s">
        <v>92</v>
      </c>
      <c r="G23" s="3" t="s">
        <v>20</v>
      </c>
      <c r="H23" s="3" t="s">
        <v>60</v>
      </c>
      <c r="I23" s="3" t="s">
        <v>21</v>
      </c>
      <c r="J23" s="5" t="s">
        <v>30</v>
      </c>
      <c r="K23" s="23"/>
      <c r="L23" s="6" t="s">
        <v>26</v>
      </c>
      <c r="M23" s="7">
        <v>1.95</v>
      </c>
      <c r="N23" s="7">
        <v>1</v>
      </c>
      <c r="O23" s="8" t="s">
        <v>27</v>
      </c>
      <c r="P23" s="7">
        <f t="shared" si="4"/>
        <v>33.5</v>
      </c>
      <c r="Q23" s="29">
        <f t="shared" si="0"/>
        <v>-1</v>
      </c>
      <c r="R23" s="30">
        <f t="shared" si="5"/>
        <v>6.4250000000000007</v>
      </c>
      <c r="S23" s="31">
        <f t="shared" si="1"/>
        <v>39.924999999999997</v>
      </c>
      <c r="T23" s="32">
        <f t="shared" si="2"/>
        <v>0.52380952380952384</v>
      </c>
      <c r="U23" s="12">
        <f t="shared" si="3"/>
        <v>0.19179104477611933</v>
      </c>
      <c r="V23">
        <f>COUNTIF($L$2:L23,1)</f>
        <v>11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7.25" customHeight="1" x14ac:dyDescent="0.2">
      <c r="A24" s="3">
        <v>22</v>
      </c>
      <c r="B24" s="4">
        <v>45465</v>
      </c>
      <c r="C24" s="3" t="s">
        <v>87</v>
      </c>
      <c r="D24" s="3" t="s">
        <v>28</v>
      </c>
      <c r="E24" s="3">
        <v>1</v>
      </c>
      <c r="F24" s="3" t="s">
        <v>93</v>
      </c>
      <c r="G24" s="3" t="s">
        <v>20</v>
      </c>
      <c r="H24" s="3" t="s">
        <v>60</v>
      </c>
      <c r="I24" s="3" t="s">
        <v>21</v>
      </c>
      <c r="J24" s="13" t="s">
        <v>30</v>
      </c>
      <c r="K24" s="23"/>
      <c r="L24" s="6" t="s">
        <v>22</v>
      </c>
      <c r="M24" s="7">
        <v>1.9</v>
      </c>
      <c r="N24" s="7">
        <v>1.5</v>
      </c>
      <c r="O24" s="8" t="s">
        <v>27</v>
      </c>
      <c r="P24" s="7">
        <f t="shared" si="4"/>
        <v>35</v>
      </c>
      <c r="Q24" s="28">
        <f t="shared" si="0"/>
        <v>1.3499999999999996</v>
      </c>
      <c r="R24" s="30">
        <f t="shared" si="5"/>
        <v>7.7750000000000004</v>
      </c>
      <c r="S24" s="31">
        <f t="shared" si="1"/>
        <v>42.774999999999999</v>
      </c>
      <c r="T24" s="32">
        <f t="shared" si="2"/>
        <v>0.54545454545454541</v>
      </c>
      <c r="U24" s="12">
        <f t="shared" si="3"/>
        <v>0.22214285714285711</v>
      </c>
      <c r="V24">
        <f>COUNTIF($L$2:L24,1)</f>
        <v>12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7.25" customHeight="1" x14ac:dyDescent="0.2">
      <c r="A25" s="3">
        <v>23</v>
      </c>
      <c r="B25" s="4">
        <v>45467</v>
      </c>
      <c r="C25" s="3" t="s">
        <v>94</v>
      </c>
      <c r="D25" s="3" t="s">
        <v>28</v>
      </c>
      <c r="E25" s="3">
        <v>1</v>
      </c>
      <c r="F25" s="3" t="s">
        <v>95</v>
      </c>
      <c r="G25" s="3" t="s">
        <v>20</v>
      </c>
      <c r="H25" s="3" t="s">
        <v>60</v>
      </c>
      <c r="I25" s="3" t="s">
        <v>21</v>
      </c>
      <c r="J25" s="5" t="s">
        <v>96</v>
      </c>
      <c r="K25" s="23" t="s">
        <v>52</v>
      </c>
      <c r="L25" s="6" t="s">
        <v>26</v>
      </c>
      <c r="M25" s="7">
        <v>1.85</v>
      </c>
      <c r="N25" s="7">
        <v>2</v>
      </c>
      <c r="O25" s="8" t="s">
        <v>27</v>
      </c>
      <c r="P25" s="7">
        <f t="shared" si="4"/>
        <v>37</v>
      </c>
      <c r="Q25" s="29">
        <f t="shared" si="0"/>
        <v>-2</v>
      </c>
      <c r="R25" s="30">
        <f t="shared" si="5"/>
        <v>5.7750000000000004</v>
      </c>
      <c r="S25" s="31">
        <f t="shared" si="1"/>
        <v>42.774999999999999</v>
      </c>
      <c r="T25" s="32">
        <f t="shared" si="2"/>
        <v>0.52173913043478259</v>
      </c>
      <c r="U25" s="12">
        <f t="shared" si="3"/>
        <v>0.15608108108108104</v>
      </c>
      <c r="V25">
        <f>COUNTIF($L$2:L25,1)</f>
        <v>12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7.25" customHeight="1" x14ac:dyDescent="0.2">
      <c r="A26" s="3">
        <v>24</v>
      </c>
      <c r="B26" s="4">
        <v>45468</v>
      </c>
      <c r="C26" s="3" t="s">
        <v>97</v>
      </c>
      <c r="D26" s="3" t="s">
        <v>28</v>
      </c>
      <c r="E26" s="3">
        <v>1</v>
      </c>
      <c r="F26" s="3" t="s">
        <v>98</v>
      </c>
      <c r="G26" s="3" t="s">
        <v>20</v>
      </c>
      <c r="H26" s="3" t="s">
        <v>82</v>
      </c>
      <c r="I26" s="3" t="s">
        <v>21</v>
      </c>
      <c r="J26" s="5" t="s">
        <v>99</v>
      </c>
      <c r="K26" s="23" t="s">
        <v>100</v>
      </c>
      <c r="L26" s="6" t="s">
        <v>26</v>
      </c>
      <c r="M26" s="7">
        <v>2.2999999999999998</v>
      </c>
      <c r="N26" s="7">
        <v>2</v>
      </c>
      <c r="O26" s="8" t="s">
        <v>27</v>
      </c>
      <c r="P26" s="7">
        <f t="shared" si="4"/>
        <v>39</v>
      </c>
      <c r="Q26" s="29">
        <f t="shared" si="0"/>
        <v>-2</v>
      </c>
      <c r="R26" s="30">
        <f t="shared" si="5"/>
        <v>3.7750000000000004</v>
      </c>
      <c r="S26" s="31">
        <f t="shared" si="1"/>
        <v>42.774999999999999</v>
      </c>
      <c r="T26" s="32">
        <f t="shared" si="2"/>
        <v>0.5</v>
      </c>
      <c r="U26" s="12">
        <f t="shared" si="3"/>
        <v>9.6794871794871756E-2</v>
      </c>
      <c r="V26">
        <f>COUNTIF($L$2:L26,1)</f>
        <v>12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7.25" customHeight="1" x14ac:dyDescent="0.2">
      <c r="A27" s="3">
        <v>25</v>
      </c>
      <c r="B27" s="4">
        <v>45468</v>
      </c>
      <c r="C27" s="3" t="s">
        <v>101</v>
      </c>
      <c r="D27" s="3" t="s">
        <v>28</v>
      </c>
      <c r="E27" s="3">
        <v>1</v>
      </c>
      <c r="F27" s="3" t="s">
        <v>31</v>
      </c>
      <c r="G27" s="3" t="s">
        <v>20</v>
      </c>
      <c r="H27" s="3" t="s">
        <v>24</v>
      </c>
      <c r="I27" s="3" t="s">
        <v>21</v>
      </c>
      <c r="J27" s="5" t="s">
        <v>32</v>
      </c>
      <c r="K27" s="23" t="s">
        <v>102</v>
      </c>
      <c r="L27" s="6" t="s">
        <v>26</v>
      </c>
      <c r="M27" s="7">
        <v>2</v>
      </c>
      <c r="N27" s="7">
        <v>3</v>
      </c>
      <c r="O27" s="8" t="s">
        <v>27</v>
      </c>
      <c r="P27" s="7">
        <f t="shared" si="4"/>
        <v>42</v>
      </c>
      <c r="Q27" s="29">
        <f t="shared" si="0"/>
        <v>-3</v>
      </c>
      <c r="R27" s="30">
        <f t="shared" si="5"/>
        <v>0.77500000000000036</v>
      </c>
      <c r="S27" s="31">
        <f t="shared" si="1"/>
        <v>42.774999999999999</v>
      </c>
      <c r="T27" s="32">
        <f t="shared" si="2"/>
        <v>0.48</v>
      </c>
      <c r="U27" s="12">
        <f t="shared" si="3"/>
        <v>1.8452380952380918E-2</v>
      </c>
      <c r="V27">
        <f>COUNTIF($L$2:L27,1)</f>
        <v>12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7.25" customHeight="1" x14ac:dyDescent="0.2">
      <c r="A28" s="3">
        <v>26</v>
      </c>
      <c r="B28" s="4">
        <v>45469</v>
      </c>
      <c r="C28" s="3" t="s">
        <v>103</v>
      </c>
      <c r="D28" s="3" t="s">
        <v>28</v>
      </c>
      <c r="E28" s="3">
        <v>1</v>
      </c>
      <c r="F28" s="3" t="s">
        <v>104</v>
      </c>
      <c r="G28" s="3" t="s">
        <v>20</v>
      </c>
      <c r="H28" s="3" t="s">
        <v>82</v>
      </c>
      <c r="I28" s="3" t="s">
        <v>21</v>
      </c>
      <c r="J28" s="5" t="s">
        <v>105</v>
      </c>
      <c r="K28" s="23" t="s">
        <v>102</v>
      </c>
      <c r="L28" s="6" t="s">
        <v>26</v>
      </c>
      <c r="M28" s="7">
        <v>1.85</v>
      </c>
      <c r="N28" s="7">
        <v>1</v>
      </c>
      <c r="O28" s="8" t="s">
        <v>27</v>
      </c>
      <c r="P28" s="7">
        <f t="shared" si="4"/>
        <v>43</v>
      </c>
      <c r="Q28" s="29">
        <f t="shared" si="0"/>
        <v>-1</v>
      </c>
      <c r="R28" s="30">
        <f t="shared" si="5"/>
        <v>-0.22499999999999964</v>
      </c>
      <c r="S28" s="31">
        <f t="shared" si="1"/>
        <v>42.774999999999999</v>
      </c>
      <c r="T28" s="32">
        <f t="shared" si="2"/>
        <v>0.46153846153846156</v>
      </c>
      <c r="U28" s="12">
        <f t="shared" si="3"/>
        <v>-5.2325581395349166E-3</v>
      </c>
      <c r="V28">
        <f>COUNTIF($L$2:L28,1)</f>
        <v>12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7.25" customHeight="1" x14ac:dyDescent="0.2">
      <c r="A29" s="3">
        <v>27</v>
      </c>
      <c r="B29" s="4">
        <v>45469</v>
      </c>
      <c r="C29" s="3" t="s">
        <v>106</v>
      </c>
      <c r="D29" s="3" t="s">
        <v>28</v>
      </c>
      <c r="E29" s="3">
        <v>1</v>
      </c>
      <c r="F29" s="3" t="s">
        <v>107</v>
      </c>
      <c r="G29" s="3" t="s">
        <v>20</v>
      </c>
      <c r="H29" s="3" t="s">
        <v>24</v>
      </c>
      <c r="I29" s="3" t="s">
        <v>21</v>
      </c>
      <c r="J29" s="5" t="s">
        <v>108</v>
      </c>
      <c r="K29" s="23"/>
      <c r="L29" s="6" t="s">
        <v>26</v>
      </c>
      <c r="M29" s="7">
        <v>1.99</v>
      </c>
      <c r="N29" s="7">
        <v>2</v>
      </c>
      <c r="O29" s="8" t="s">
        <v>27</v>
      </c>
      <c r="P29" s="7">
        <f t="shared" si="4"/>
        <v>45</v>
      </c>
      <c r="Q29" s="29">
        <f t="shared" si="0"/>
        <v>-2</v>
      </c>
      <c r="R29" s="30">
        <f t="shared" si="5"/>
        <v>-2.2249999999999996</v>
      </c>
      <c r="S29" s="31">
        <f t="shared" si="1"/>
        <v>42.774999999999999</v>
      </c>
      <c r="T29" s="32">
        <f t="shared" si="2"/>
        <v>0.44444444444444442</v>
      </c>
      <c r="U29" s="12">
        <f t="shared" si="3"/>
        <v>-4.9444444444444478E-2</v>
      </c>
      <c r="V29">
        <f>COUNTIF($L$2:L29,1)</f>
        <v>12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7.25" customHeight="1" x14ac:dyDescent="0.2">
      <c r="A30" s="3">
        <v>28</v>
      </c>
      <c r="B30" s="4">
        <v>45470</v>
      </c>
      <c r="C30" s="3" t="s">
        <v>109</v>
      </c>
      <c r="D30" s="3" t="s">
        <v>28</v>
      </c>
      <c r="E30" s="3">
        <v>1</v>
      </c>
      <c r="F30" s="3" t="s">
        <v>110</v>
      </c>
      <c r="G30" s="3" t="s">
        <v>20</v>
      </c>
      <c r="H30" s="3" t="s">
        <v>24</v>
      </c>
      <c r="I30" s="3" t="s">
        <v>21</v>
      </c>
      <c r="J30" s="5" t="s">
        <v>34</v>
      </c>
      <c r="K30" s="23" t="s">
        <v>33</v>
      </c>
      <c r="L30" s="6" t="s">
        <v>26</v>
      </c>
      <c r="M30" s="7">
        <v>1.88</v>
      </c>
      <c r="N30" s="7">
        <v>3</v>
      </c>
      <c r="O30" s="8" t="s">
        <v>27</v>
      </c>
      <c r="P30" s="7">
        <f t="shared" si="4"/>
        <v>48</v>
      </c>
      <c r="Q30" s="29">
        <f t="shared" si="0"/>
        <v>-3</v>
      </c>
      <c r="R30" s="30">
        <f t="shared" si="5"/>
        <v>-5.2249999999999996</v>
      </c>
      <c r="S30" s="31">
        <f t="shared" si="1"/>
        <v>42.774999999999999</v>
      </c>
      <c r="T30" s="32">
        <f t="shared" si="2"/>
        <v>0.42857142857142855</v>
      </c>
      <c r="U30" s="12">
        <f t="shared" si="3"/>
        <v>-0.1088541666666667</v>
      </c>
      <c r="V30">
        <f>COUNTIF($L$2:L30,1)</f>
        <v>12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7.25" customHeight="1" x14ac:dyDescent="0.2">
      <c r="A31" s="3">
        <v>29</v>
      </c>
      <c r="B31" s="4">
        <v>45473</v>
      </c>
      <c r="C31" s="3" t="s">
        <v>111</v>
      </c>
      <c r="D31" s="3" t="s">
        <v>28</v>
      </c>
      <c r="E31" s="3">
        <v>1</v>
      </c>
      <c r="F31" s="3" t="s">
        <v>112</v>
      </c>
      <c r="G31" s="3" t="s">
        <v>20</v>
      </c>
      <c r="H31" s="3" t="s">
        <v>60</v>
      </c>
      <c r="I31" s="3" t="s">
        <v>21</v>
      </c>
      <c r="J31" s="13" t="s">
        <v>113</v>
      </c>
      <c r="K31" s="23"/>
      <c r="L31" s="6" t="s">
        <v>22</v>
      </c>
      <c r="M31" s="7">
        <v>1.95</v>
      </c>
      <c r="N31" s="7">
        <v>2</v>
      </c>
      <c r="O31" s="8" t="s">
        <v>27</v>
      </c>
      <c r="P31" s="7">
        <f t="shared" si="4"/>
        <v>50</v>
      </c>
      <c r="Q31" s="28">
        <f t="shared" si="0"/>
        <v>1.9</v>
      </c>
      <c r="R31" s="30">
        <f t="shared" si="5"/>
        <v>-3.3249999999999997</v>
      </c>
      <c r="S31" s="31">
        <f t="shared" si="1"/>
        <v>46.674999999999997</v>
      </c>
      <c r="T31" s="32">
        <f t="shared" si="2"/>
        <v>0.44827586206896552</v>
      </c>
      <c r="U31" s="12">
        <f t="shared" si="3"/>
        <v>-6.6500000000000059E-2</v>
      </c>
      <c r="V31">
        <f>COUNTIF($L$2:L31,1)</f>
        <v>13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7.25" customHeight="1" x14ac:dyDescent="0.2">
      <c r="A32" s="3">
        <v>30</v>
      </c>
      <c r="B32" s="4">
        <v>45473</v>
      </c>
      <c r="C32" s="3" t="s">
        <v>114</v>
      </c>
      <c r="D32" s="3" t="s">
        <v>28</v>
      </c>
      <c r="E32" s="3">
        <v>1</v>
      </c>
      <c r="F32" s="3" t="s">
        <v>115</v>
      </c>
      <c r="G32" s="3" t="s">
        <v>20</v>
      </c>
      <c r="H32" s="3" t="s">
        <v>24</v>
      </c>
      <c r="I32" s="3" t="s">
        <v>25</v>
      </c>
      <c r="J32" s="13" t="s">
        <v>116</v>
      </c>
      <c r="K32" s="23"/>
      <c r="L32" s="6" t="s">
        <v>22</v>
      </c>
      <c r="M32" s="7">
        <v>2</v>
      </c>
      <c r="N32" s="7">
        <v>1.5</v>
      </c>
      <c r="O32" s="8" t="s">
        <v>27</v>
      </c>
      <c r="P32" s="7">
        <f t="shared" si="4"/>
        <v>51.5</v>
      </c>
      <c r="Q32" s="28">
        <f t="shared" si="0"/>
        <v>1.5</v>
      </c>
      <c r="R32" s="30">
        <f t="shared" si="5"/>
        <v>-1.8249999999999997</v>
      </c>
      <c r="S32" s="31">
        <f t="shared" si="1"/>
        <v>49.674999999999997</v>
      </c>
      <c r="T32" s="32">
        <f t="shared" si="2"/>
        <v>0.46666666666666667</v>
      </c>
      <c r="U32" s="12">
        <f t="shared" si="3"/>
        <v>-3.5436893203883553E-2</v>
      </c>
      <c r="V32">
        <f>COUNTIF($L$2:L32,1)</f>
        <v>14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7.25" customHeight="1" x14ac:dyDescent="0.2">
      <c r="A33" s="3">
        <v>31</v>
      </c>
      <c r="B33" s="4">
        <v>45473</v>
      </c>
      <c r="C33" s="3" t="s">
        <v>117</v>
      </c>
      <c r="D33" s="3" t="s">
        <v>28</v>
      </c>
      <c r="E33" s="3">
        <v>1</v>
      </c>
      <c r="F33" s="3" t="s">
        <v>118</v>
      </c>
      <c r="G33" s="3" t="s">
        <v>20</v>
      </c>
      <c r="H33" s="3" t="s">
        <v>82</v>
      </c>
      <c r="I33" s="3" t="s">
        <v>21</v>
      </c>
      <c r="J33" s="13" t="s">
        <v>119</v>
      </c>
      <c r="K33" s="23"/>
      <c r="L33" s="6" t="s">
        <v>22</v>
      </c>
      <c r="M33" s="7">
        <v>2.39</v>
      </c>
      <c r="N33" s="7">
        <v>2</v>
      </c>
      <c r="O33" s="8" t="s">
        <v>27</v>
      </c>
      <c r="P33" s="7">
        <f t="shared" si="4"/>
        <v>53.5</v>
      </c>
      <c r="Q33" s="28">
        <f t="shared" si="0"/>
        <v>2.7800000000000002</v>
      </c>
      <c r="R33" s="30">
        <f t="shared" si="5"/>
        <v>0.95500000000000052</v>
      </c>
      <c r="S33" s="31">
        <f t="shared" si="1"/>
        <v>54.454999999999998</v>
      </c>
      <c r="T33" s="32">
        <f t="shared" si="2"/>
        <v>0.4838709677419355</v>
      </c>
      <c r="U33" s="12">
        <f t="shared" si="3"/>
        <v>1.7850467289719594E-2</v>
      </c>
      <c r="V33">
        <f>COUNTIF($L$2:L33,1)</f>
        <v>15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7.25" customHeight="1" x14ac:dyDescent="0.2">
      <c r="A34" s="3">
        <v>32</v>
      </c>
      <c r="B34" s="4">
        <v>45473</v>
      </c>
      <c r="C34" s="3" t="s">
        <v>114</v>
      </c>
      <c r="D34" s="3" t="s">
        <v>28</v>
      </c>
      <c r="E34" s="3">
        <v>1</v>
      </c>
      <c r="F34" s="3" t="s">
        <v>120</v>
      </c>
      <c r="G34" s="3" t="s">
        <v>20</v>
      </c>
      <c r="H34" s="3" t="s">
        <v>60</v>
      </c>
      <c r="I34" s="3" t="s">
        <v>21</v>
      </c>
      <c r="J34" s="13" t="s">
        <v>116</v>
      </c>
      <c r="K34" s="23"/>
      <c r="L34" s="6" t="s">
        <v>22</v>
      </c>
      <c r="M34" s="7">
        <v>1.9</v>
      </c>
      <c r="N34" s="7">
        <v>1.5</v>
      </c>
      <c r="O34" s="8" t="s">
        <v>27</v>
      </c>
      <c r="P34" s="7">
        <f t="shared" si="4"/>
        <v>55</v>
      </c>
      <c r="Q34" s="28">
        <f t="shared" si="0"/>
        <v>1.3499999999999996</v>
      </c>
      <c r="R34" s="30">
        <f t="shared" si="5"/>
        <v>2.3050000000000002</v>
      </c>
      <c r="S34" s="31">
        <f t="shared" si="1"/>
        <v>57.305</v>
      </c>
      <c r="T34" s="32">
        <f t="shared" si="2"/>
        <v>0.5</v>
      </c>
      <c r="U34" s="12">
        <f t="shared" si="3"/>
        <v>4.1909090909090903E-2</v>
      </c>
      <c r="V34">
        <f>COUNTIF($L$2:L34,1)</f>
        <v>16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7.25" customHeight="1" x14ac:dyDescent="0.2">
      <c r="A35" s="3">
        <v>33</v>
      </c>
      <c r="B35" s="4">
        <v>45473</v>
      </c>
      <c r="C35" s="3" t="s">
        <v>121</v>
      </c>
      <c r="D35" s="3" t="s">
        <v>28</v>
      </c>
      <c r="E35" s="3">
        <v>1</v>
      </c>
      <c r="F35" s="3" t="s">
        <v>122</v>
      </c>
      <c r="G35" s="3" t="s">
        <v>20</v>
      </c>
      <c r="H35" s="3" t="s">
        <v>24</v>
      </c>
      <c r="I35" s="3" t="s">
        <v>21</v>
      </c>
      <c r="J35" s="5" t="s">
        <v>71</v>
      </c>
      <c r="K35" s="23" t="s">
        <v>102</v>
      </c>
      <c r="L35" s="6" t="s">
        <v>26</v>
      </c>
      <c r="M35" s="7">
        <v>1.9</v>
      </c>
      <c r="N35" s="7">
        <v>2</v>
      </c>
      <c r="O35" s="8" t="s">
        <v>27</v>
      </c>
      <c r="P35" s="7">
        <f t="shared" si="4"/>
        <v>57</v>
      </c>
      <c r="Q35" s="29">
        <f t="shared" si="0"/>
        <v>-2</v>
      </c>
      <c r="R35" s="30">
        <f t="shared" si="5"/>
        <v>0.30500000000000016</v>
      </c>
      <c r="S35" s="31">
        <f t="shared" si="1"/>
        <v>57.305</v>
      </c>
      <c r="T35" s="32">
        <f t="shared" si="2"/>
        <v>0.48484848484848486</v>
      </c>
      <c r="U35" s="12">
        <f t="shared" si="3"/>
        <v>5.3508771929824507E-3</v>
      </c>
      <c r="V35">
        <f>COUNTIF($L$2:L35,1)</f>
        <v>16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</sheetData>
  <sheetProtection selectLockedCells="1" selectUnlockedCells="1"/>
  <autoFilter ref="A1:IK35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Juni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 Koch</cp:lastModifiedBy>
  <dcterms:created xsi:type="dcterms:W3CDTF">2017-05-08T10:53:33Z</dcterms:created>
  <dcterms:modified xsi:type="dcterms:W3CDTF">2024-09-09T10:30:25Z</dcterms:modified>
</cp:coreProperties>
</file>