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6B0B51DC-C2C6-48A2-9A34-19CBFB897B51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August" sheetId="1" r:id="rId1"/>
  </sheets>
  <definedNames>
    <definedName name="__Anonymous_Sheet_DB__1">August!#REF!</definedName>
    <definedName name="__xlnm._FilterDatabase" localSheetId="0">August!#REF!</definedName>
    <definedName name="__xlnm._FilterDatabase_1">August!#REF!</definedName>
    <definedName name="_xlnm._FilterDatabase" localSheetId="0" hidden="1">August!$A$2:$IK$92</definedName>
    <definedName name="Excel_BuiltIn__FilterDatabase" localSheetId="0">August!#REF!</definedName>
    <definedName name="Excel_BuiltIn__FilterDatabase_1">August!#REF!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2" i="1" l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S3" i="1" l="1"/>
  <c r="U3" i="1" s="1"/>
  <c r="P6" i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S4" i="1" l="1"/>
  <c r="U4" i="1" s="1"/>
  <c r="P7" i="1"/>
  <c r="S6" i="1"/>
  <c r="U6" i="1" s="1"/>
  <c r="S5" i="1"/>
  <c r="U5" i="1" s="1"/>
  <c r="P8" i="1" l="1"/>
  <c r="S7" i="1"/>
  <c r="U7" i="1" s="1"/>
  <c r="S8" i="1" l="1"/>
  <c r="U8" i="1" s="1"/>
  <c r="P9" i="1"/>
  <c r="P10" i="1" l="1"/>
  <c r="S9" i="1"/>
  <c r="U9" i="1" s="1"/>
  <c r="S10" i="1" l="1"/>
  <c r="U10" i="1" s="1"/>
  <c r="P11" i="1"/>
  <c r="P12" i="1" l="1"/>
  <c r="S11" i="1"/>
  <c r="U11" i="1" s="1"/>
  <c r="S12" i="1" l="1"/>
  <c r="U12" i="1" s="1"/>
  <c r="P13" i="1"/>
  <c r="P14" i="1" l="1"/>
  <c r="S13" i="1"/>
  <c r="U13" i="1" s="1"/>
  <c r="P15" i="1" l="1"/>
  <c r="S14" i="1"/>
  <c r="U14" i="1" s="1"/>
  <c r="S15" i="1" l="1"/>
  <c r="U15" i="1" s="1"/>
  <c r="P16" i="1"/>
  <c r="P17" i="1" l="1"/>
  <c r="S16" i="1"/>
  <c r="U16" i="1" s="1"/>
  <c r="S17" i="1" l="1"/>
  <c r="U17" i="1" s="1"/>
  <c r="P18" i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S22" i="1" l="1"/>
  <c r="U22" i="1" s="1"/>
  <c r="P23" i="1"/>
  <c r="P24" i="1" l="1"/>
  <c r="S23" i="1"/>
  <c r="U23" i="1" s="1"/>
  <c r="S24" i="1" l="1"/>
  <c r="U24" i="1" s="1"/>
  <c r="P25" i="1"/>
  <c r="P26" i="1" l="1"/>
  <c r="S25" i="1"/>
  <c r="U25" i="1" s="1"/>
  <c r="P27" i="1" l="1"/>
  <c r="S26" i="1"/>
  <c r="U26" i="1" s="1"/>
  <c r="S27" i="1" l="1"/>
  <c r="U27" i="1" s="1"/>
  <c r="P28" i="1"/>
  <c r="P29" i="1" l="1"/>
  <c r="S28" i="1"/>
  <c r="U28" i="1" s="1"/>
  <c r="S29" i="1" l="1"/>
  <c r="U29" i="1" s="1"/>
  <c r="P30" i="1"/>
  <c r="P31" i="1" l="1"/>
  <c r="S30" i="1"/>
  <c r="U30" i="1" s="1"/>
  <c r="P32" i="1" l="1"/>
  <c r="S31" i="1"/>
  <c r="U31" i="1" s="1"/>
  <c r="S32" i="1" l="1"/>
  <c r="U32" i="1" s="1"/>
  <c r="P33" i="1"/>
  <c r="P34" i="1" l="1"/>
  <c r="S33" i="1"/>
  <c r="U33" i="1" s="1"/>
  <c r="S34" i="1" l="1"/>
  <c r="U34" i="1" s="1"/>
  <c r="P35" i="1"/>
  <c r="P36" i="1" l="1"/>
  <c r="S35" i="1"/>
  <c r="U35" i="1" s="1"/>
  <c r="S36" i="1" l="1"/>
  <c r="U36" i="1" s="1"/>
  <c r="P37" i="1"/>
  <c r="P38" i="1" l="1"/>
  <c r="S37" i="1"/>
  <c r="U37" i="1" s="1"/>
  <c r="P39" i="1" l="1"/>
  <c r="S38" i="1"/>
  <c r="U38" i="1" s="1"/>
  <c r="S39" i="1" l="1"/>
  <c r="U39" i="1" s="1"/>
  <c r="P40" i="1"/>
  <c r="P41" i="1" l="1"/>
  <c r="S40" i="1"/>
  <c r="U40" i="1" s="1"/>
  <c r="S41" i="1" l="1"/>
  <c r="U41" i="1" s="1"/>
  <c r="P42" i="1"/>
  <c r="P43" i="1" l="1"/>
  <c r="S42" i="1"/>
  <c r="U42" i="1" s="1"/>
  <c r="S43" i="1" l="1"/>
  <c r="U43" i="1" s="1"/>
  <c r="P44" i="1"/>
  <c r="S44" i="1" l="1"/>
  <c r="U44" i="1" s="1"/>
  <c r="P45" i="1"/>
  <c r="P46" i="1" l="1"/>
  <c r="S45" i="1"/>
  <c r="U45" i="1" s="1"/>
  <c r="S46" i="1" l="1"/>
  <c r="U46" i="1" s="1"/>
  <c r="P47" i="1"/>
  <c r="P48" i="1" l="1"/>
  <c r="S47" i="1"/>
  <c r="U47" i="1" s="1"/>
  <c r="S48" i="1" l="1"/>
  <c r="U48" i="1" s="1"/>
  <c r="P49" i="1"/>
  <c r="P50" i="1" l="1"/>
  <c r="S49" i="1"/>
  <c r="U49" i="1" s="1"/>
  <c r="P51" i="1" l="1"/>
  <c r="S50" i="1"/>
  <c r="U50" i="1" s="1"/>
  <c r="S51" i="1" l="1"/>
  <c r="U51" i="1" s="1"/>
  <c r="P52" i="1"/>
  <c r="P53" i="1" l="1"/>
  <c r="S52" i="1"/>
  <c r="U52" i="1" s="1"/>
  <c r="S53" i="1" l="1"/>
  <c r="U53" i="1" s="1"/>
  <c r="P54" i="1"/>
  <c r="P55" i="1" l="1"/>
  <c r="S54" i="1"/>
  <c r="U54" i="1" s="1"/>
  <c r="S55" i="1" l="1"/>
  <c r="U55" i="1" s="1"/>
  <c r="P56" i="1"/>
  <c r="S56" i="1" l="1"/>
  <c r="U56" i="1" s="1"/>
  <c r="P57" i="1"/>
  <c r="P58" i="1" l="1"/>
  <c r="S57" i="1"/>
  <c r="U57" i="1" s="1"/>
  <c r="S58" i="1" l="1"/>
  <c r="U58" i="1" s="1"/>
  <c r="P59" i="1"/>
  <c r="P60" i="1" l="1"/>
  <c r="S59" i="1"/>
  <c r="U59" i="1" s="1"/>
  <c r="S60" i="1" l="1"/>
  <c r="U60" i="1" s="1"/>
  <c r="P61" i="1"/>
  <c r="P62" i="1" l="1"/>
  <c r="S61" i="1"/>
  <c r="U61" i="1" s="1"/>
  <c r="P63" i="1" l="1"/>
  <c r="S62" i="1"/>
  <c r="U62" i="1" s="1"/>
  <c r="S63" i="1" l="1"/>
  <c r="U63" i="1" s="1"/>
  <c r="P64" i="1"/>
  <c r="P65" i="1" l="1"/>
  <c r="S64" i="1"/>
  <c r="U64" i="1" s="1"/>
  <c r="S65" i="1" l="1"/>
  <c r="U65" i="1" s="1"/>
  <c r="P66" i="1"/>
  <c r="P67" i="1" l="1"/>
  <c r="S66" i="1"/>
  <c r="U66" i="1" s="1"/>
  <c r="S67" i="1" l="1"/>
  <c r="U67" i="1" s="1"/>
  <c r="P68" i="1"/>
  <c r="P69" i="1" l="1"/>
  <c r="S68" i="1"/>
  <c r="U68" i="1" s="1"/>
  <c r="P70" i="1" l="1"/>
  <c r="S69" i="1"/>
  <c r="U69" i="1" s="1"/>
  <c r="S70" i="1" l="1"/>
  <c r="U70" i="1" s="1"/>
  <c r="P71" i="1"/>
  <c r="P72" i="1" l="1"/>
  <c r="S71" i="1"/>
  <c r="U71" i="1" s="1"/>
  <c r="S72" i="1" l="1"/>
  <c r="U72" i="1" s="1"/>
  <c r="P73" i="1"/>
  <c r="P74" i="1" l="1"/>
  <c r="S73" i="1"/>
  <c r="U73" i="1" s="1"/>
  <c r="P75" i="1" l="1"/>
  <c r="S74" i="1"/>
  <c r="U74" i="1" s="1"/>
  <c r="S75" i="1" l="1"/>
  <c r="U75" i="1" s="1"/>
  <c r="P76" i="1"/>
  <c r="P77" i="1" l="1"/>
  <c r="S76" i="1"/>
  <c r="U76" i="1" s="1"/>
  <c r="S77" i="1" l="1"/>
  <c r="U77" i="1" s="1"/>
  <c r="P78" i="1"/>
  <c r="P79" i="1" l="1"/>
  <c r="S78" i="1"/>
  <c r="U78" i="1" s="1"/>
  <c r="S79" i="1" l="1"/>
  <c r="U79" i="1" s="1"/>
  <c r="P80" i="1"/>
  <c r="S80" i="1" l="1"/>
  <c r="U80" i="1" s="1"/>
  <c r="P81" i="1"/>
  <c r="P82" i="1" l="1"/>
  <c r="S81" i="1"/>
  <c r="U81" i="1" s="1"/>
  <c r="S82" i="1" l="1"/>
  <c r="U82" i="1" s="1"/>
  <c r="P83" i="1"/>
  <c r="P84" i="1" l="1"/>
  <c r="S83" i="1"/>
  <c r="U83" i="1" s="1"/>
  <c r="S84" i="1" l="1"/>
  <c r="U84" i="1" s="1"/>
  <c r="P85" i="1"/>
  <c r="P86" i="1" l="1"/>
  <c r="S85" i="1"/>
  <c r="U85" i="1" s="1"/>
  <c r="P87" i="1" l="1"/>
  <c r="S86" i="1"/>
  <c r="U86" i="1" s="1"/>
  <c r="S87" i="1" l="1"/>
  <c r="U87" i="1" s="1"/>
  <c r="P88" i="1"/>
  <c r="P89" i="1" l="1"/>
  <c r="S88" i="1"/>
  <c r="U88" i="1" s="1"/>
  <c r="S89" i="1" l="1"/>
  <c r="U89" i="1" s="1"/>
  <c r="P90" i="1"/>
  <c r="P91" i="1" l="1"/>
  <c r="S90" i="1"/>
  <c r="U90" i="1" s="1"/>
  <c r="S91" i="1" l="1"/>
  <c r="U91" i="1" s="1"/>
  <c r="P92" i="1"/>
  <c r="S92" i="1" s="1"/>
  <c r="U92" i="1" s="1"/>
</calcChain>
</file>

<file path=xl/sharedStrings.xml><?xml version="1.0" encoding="utf-8"?>
<sst xmlns="http://schemas.openxmlformats.org/spreadsheetml/2006/main" count="849" uniqueCount="243">
  <si>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</si>
  <si>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</si>
  <si>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</si>
  <si>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</si>
  <si>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</si>
  <si>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</si>
  <si>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</si>
  <si>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</si>
  <si>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</si>
  <si>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</si>
  <si>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</si>
  <si>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</si>
  <si>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</si>
  <si>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</si>
  <si>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</si>
  <si>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</si>
  <si>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</si>
  <si>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</si>
  <si>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</si>
  <si>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</si>
  <si>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</si>
  <si>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</si>
  <si>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</si>
  <si>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</si>
  <si>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</si>
  <si>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</si>
  <si>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</si>
  <si>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</si>
  <si>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</si>
  <si>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2-0</t>
  </si>
  <si>
    <t>3-0</t>
  </si>
  <si>
    <t>0-4</t>
  </si>
  <si>
    <t>1-0</t>
  </si>
  <si>
    <t>Chancenwucher</t>
  </si>
  <si>
    <t>2 asian -3</t>
  </si>
  <si>
    <t>Testspiel</t>
  </si>
  <si>
    <t>1-3</t>
  </si>
  <si>
    <t>2 asian -0,75</t>
  </si>
  <si>
    <t>1-5</t>
  </si>
  <si>
    <t>2 asian -1,25</t>
  </si>
  <si>
    <t>2 asian -5</t>
  </si>
  <si>
    <t>Grosseto - Florenz</t>
  </si>
  <si>
    <t>2 asian -3,5</t>
  </si>
  <si>
    <t>1 asian -1
1</t>
  </si>
  <si>
    <t>0-6</t>
  </si>
  <si>
    <t>1 asian -3</t>
  </si>
  <si>
    <t>1 asian -1</t>
  </si>
  <si>
    <t>2 asian -1</t>
  </si>
  <si>
    <t>1 asian -0,75</t>
  </si>
  <si>
    <t>2-2</t>
  </si>
  <si>
    <t>2
1</t>
  </si>
  <si>
    <t>2 asian 0</t>
  </si>
  <si>
    <t>2 asian -1,75</t>
  </si>
  <si>
    <t>4-0</t>
  </si>
  <si>
    <t>1 asian -1,25
1 asian -1,25</t>
  </si>
  <si>
    <t>0-3</t>
  </si>
  <si>
    <t>1 asian -2,75</t>
  </si>
  <si>
    <t>2 asian -3,25</t>
  </si>
  <si>
    <t>2-7</t>
  </si>
  <si>
    <t>Fussball</t>
  </si>
  <si>
    <t>2 asian -3,75</t>
  </si>
  <si>
    <t>2 asian -6</t>
  </si>
  <si>
    <t>0-1</t>
  </si>
  <si>
    <t>2 asian -5,5</t>
  </si>
  <si>
    <t>lächerlich</t>
  </si>
  <si>
    <t>0-5</t>
  </si>
  <si>
    <t>abg</t>
  </si>
  <si>
    <t>1 asian -2</t>
  </si>
  <si>
    <t>2 asian -2</t>
  </si>
  <si>
    <t>0-0</t>
  </si>
  <si>
    <t>6-0</t>
  </si>
  <si>
    <t>2-1</t>
  </si>
  <si>
    <t>2 asian -0,25</t>
  </si>
  <si>
    <t>1 asian -0,25</t>
  </si>
  <si>
    <t>1 asian 0</t>
  </si>
  <si>
    <t>1
1</t>
  </si>
  <si>
    <t>0-2</t>
  </si>
  <si>
    <t>2 asian +0,25</t>
  </si>
  <si>
    <t>3-1</t>
  </si>
  <si>
    <t>1-7</t>
  </si>
  <si>
    <t>Sonnenhof - Zuzenhausen
Pforzheim - Gmünd</t>
  </si>
  <si>
    <t>1 asian -2
1 asian -1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</si>
  <si>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3-2</t>
    </r>
  </si>
  <si>
    <t>Las Palmas - Yaiza</t>
  </si>
  <si>
    <t>2 asian -2,25</t>
  </si>
  <si>
    <t>Schonnebeck - Speldorf</t>
  </si>
  <si>
    <t>6-2</t>
  </si>
  <si>
    <t>Harthof München - Schalding</t>
  </si>
  <si>
    <t>rabona</t>
  </si>
  <si>
    <t>Bonner SC - Königsdorf</t>
  </si>
  <si>
    <t>Nestelbach - St. Anna</t>
  </si>
  <si>
    <t>Elzach - Bahlinger SC</t>
  </si>
  <si>
    <t>2-8</t>
  </si>
  <si>
    <t>OSK Lab - Inter Bratislava</t>
  </si>
  <si>
    <t>2 asian -6,25</t>
  </si>
  <si>
    <t>1bet</t>
  </si>
  <si>
    <t>1-6</t>
  </si>
  <si>
    <t>Spezia - Fezzanese</t>
  </si>
  <si>
    <t>5-2</t>
  </si>
  <si>
    <t>Erlangen - Würzburger FV</t>
  </si>
  <si>
    <t>Neudrossenfeld - Gebenbach</t>
  </si>
  <si>
    <t>91. 1-1….</t>
  </si>
  <si>
    <t>ASC Dortmund - Bövinghausen
Würzburger Kickers - Ansbach</t>
  </si>
  <si>
    <t>1 asian -1,5
1 asian -1,25</t>
  </si>
  <si>
    <t>2-0
4-0</t>
  </si>
  <si>
    <t>Augsburg II - Schwaben Augsburg
Friedberg - Eddersheim</t>
  </si>
  <si>
    <t>1 asian -1,25
1</t>
  </si>
  <si>
    <r>
      <rPr>
        <b/>
        <sz val="10"/>
        <color rgb="FFFF0000"/>
        <rFont val="Arial"/>
        <family val="2"/>
      </rPr>
      <t>2-5</t>
    </r>
    <r>
      <rPr>
        <b/>
        <sz val="10"/>
        <color rgb="FF00B050"/>
        <rFont val="Arial"/>
        <family val="2"/>
      </rPr>
      <t xml:space="preserve">
5-4</t>
    </r>
  </si>
  <si>
    <t>BFC Dynamo - Meuselwitz
Essingen - Pforzheim</t>
  </si>
  <si>
    <t>1
2</t>
  </si>
  <si>
    <t>4-0 
0-3</t>
  </si>
  <si>
    <t>GVVV - Urk</t>
  </si>
  <si>
    <t>1 asian -2,5</t>
  </si>
  <si>
    <t>7-0</t>
  </si>
  <si>
    <t>Katwijk - TOGB</t>
  </si>
  <si>
    <t>1 asian -5,75</t>
  </si>
  <si>
    <t xml:space="preserve">Mosconia - Ponferradina </t>
  </si>
  <si>
    <t>Ennepetal - Bochum II
Rudolstadt - Krieschow</t>
  </si>
  <si>
    <t>2
2 asian 0</t>
  </si>
  <si>
    <t>2-1
3-2</t>
  </si>
  <si>
    <t>Hornau - Fernwald
Celle - Delmenhorst</t>
  </si>
  <si>
    <t>2
2</t>
  </si>
  <si>
    <r>
      <t xml:space="preserve">0-2
</t>
    </r>
    <r>
      <rPr>
        <b/>
        <sz val="10"/>
        <color rgb="FFFF0000"/>
        <rFont val="Arial"/>
        <family val="2"/>
      </rPr>
      <t>3-2</t>
    </r>
  </si>
  <si>
    <t>Altglienicke - Vikt. Berlin</t>
  </si>
  <si>
    <t>Münchberg - Eichstätt
Erlbach - Landsberg</t>
  </si>
  <si>
    <t>2 
1</t>
  </si>
  <si>
    <t>1-3
2-0</t>
  </si>
  <si>
    <t>Lowick - Wuppertal</t>
  </si>
  <si>
    <t>Unter-Flockenbach - Darmstadt II</t>
  </si>
  <si>
    <t>Maggiore - Vicenza Virtus</t>
  </si>
  <si>
    <t>2 H2H</t>
  </si>
  <si>
    <t>2 asian -5,25</t>
  </si>
  <si>
    <t xml:space="preserve">Rostock II - Babelsberg </t>
  </si>
  <si>
    <t>1,89</t>
  </si>
  <si>
    <t>Hertha II - BFC Preußen</t>
  </si>
  <si>
    <t>1,97</t>
  </si>
  <si>
    <t>Sonnenhof - Bissingen
Duisburg - Hohkeppel</t>
  </si>
  <si>
    <t>2-0
2-0</t>
  </si>
  <si>
    <t>Eichede - Reinfeld
Pforzheim - Backnang</t>
  </si>
  <si>
    <t>3-1
3-0</t>
  </si>
  <si>
    <t>Halle - St. Pauli
Dassendorf - Buchholz</t>
  </si>
  <si>
    <t>2 asian -1,25
1 asian -1,5</t>
  </si>
  <si>
    <r>
      <rPr>
        <b/>
        <sz val="10"/>
        <color rgb="FFFF0000"/>
        <rFont val="Arial"/>
        <family val="2"/>
      </rPr>
      <t>2-3 n.V.</t>
    </r>
    <r>
      <rPr>
        <b/>
        <sz val="10"/>
        <color rgb="FF00B050"/>
        <rFont val="Arial"/>
        <family val="2"/>
      </rPr>
      <t xml:space="preserve">
4-0</t>
    </r>
  </si>
  <si>
    <t>…</t>
  </si>
  <si>
    <t>Thüringen Jena - Meuselwitz</t>
  </si>
  <si>
    <t>2 asian -4,75</t>
  </si>
  <si>
    <t>0-10</t>
  </si>
  <si>
    <t>2 asian -5,75</t>
  </si>
  <si>
    <t>La Nucia - Intercity</t>
  </si>
  <si>
    <t>Kilia Kiel - TSB Flensburg
Eichstätt - Ammerthal</t>
  </si>
  <si>
    <t>6-1
2-0</t>
  </si>
  <si>
    <t>Schott Mainz - Fürth
Aalen - Schalke</t>
  </si>
  <si>
    <t>2 asian -2,5
2 asian -2,5</t>
  </si>
  <si>
    <t>0-2
0-2</t>
  </si>
  <si>
    <t>Gießen - Stuttgarter Kickers</t>
  </si>
  <si>
    <t>Mechtersheim - Worms
Bövinghausen - Rheine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</si>
  <si>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0-1</t>
    </r>
  </si>
  <si>
    <t>Fortuna Regensburg - Eltersdorf</t>
  </si>
  <si>
    <t>Phönix Lübeck - Dortmund
Mendrisio - Luzern</t>
  </si>
  <si>
    <t>2 asian -3,25
2 asian -2,5</t>
  </si>
  <si>
    <r>
      <t xml:space="preserve">1-4 
</t>
    </r>
    <r>
      <rPr>
        <b/>
        <sz val="10"/>
        <color rgb="FF00B050"/>
        <rFont val="Arial"/>
        <family val="2"/>
      </rPr>
      <t>1-4</t>
    </r>
  </si>
  <si>
    <t>Bernex - Servette</t>
  </si>
  <si>
    <t>Zug - Zürich</t>
  </si>
  <si>
    <t>Malcantone - St. Gallen</t>
  </si>
  <si>
    <t>Bremer SV - Paderborn</t>
  </si>
  <si>
    <t>Cottbus - Bremen</t>
  </si>
  <si>
    <t>Olomouc - Vyskov</t>
  </si>
  <si>
    <t>30. rote Karte..</t>
  </si>
  <si>
    <t>Halle - Altglienicke</t>
  </si>
  <si>
    <t>90. Gegentor..</t>
  </si>
  <si>
    <t>Villingen - Mainz II</t>
  </si>
  <si>
    <t>Condor Hamburg - Vorwärts W.</t>
  </si>
  <si>
    <t>Gotzis - Rothis</t>
  </si>
  <si>
    <t>1bet/rabona</t>
  </si>
  <si>
    <t>Meppen - Bremer SV
Babelsberg - Greifswalder</t>
  </si>
  <si>
    <t>1
2 asian 0</t>
  </si>
  <si>
    <t>5-0
1-2</t>
  </si>
  <si>
    <t>Redice - Sokol</t>
  </si>
  <si>
    <t>Eintracht II - Homburg
Paderborn II - Duisburg</t>
  </si>
  <si>
    <r>
      <t xml:space="preserve">0-1
</t>
    </r>
    <r>
      <rPr>
        <b/>
        <sz val="10"/>
        <color rgb="FFFF0000"/>
        <rFont val="Arial"/>
        <family val="2"/>
      </rPr>
      <t>2-1</t>
    </r>
  </si>
  <si>
    <t>Ratingen - Nettetal
Paris - Montpellier</t>
  </si>
  <si>
    <r>
      <rPr>
        <b/>
        <sz val="10"/>
        <color rgb="FF0070C0"/>
        <rFont val="Arial"/>
        <family val="2"/>
      </rPr>
      <t>3-2</t>
    </r>
    <r>
      <rPr>
        <b/>
        <sz val="10"/>
        <color rgb="FF00B050"/>
        <rFont val="Arial"/>
        <family val="2"/>
      </rPr>
      <t xml:space="preserve">
6-0</t>
    </r>
  </si>
  <si>
    <t>Velbert - Schonnebeck
Gladbach - Leverkusen</t>
  </si>
  <si>
    <t>1 asian -0,25
2 asian -0,25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</si>
  <si>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2-3</t>
    </r>
  </si>
  <si>
    <t>Greifswalder - Meuselwitz
Stuttgarter Kickers - Walldorf</t>
  </si>
  <si>
    <t>3-0
1-0</t>
  </si>
  <si>
    <t>Gonsenheim - Eisbachtal
Friedberg - Waldgirmes</t>
  </si>
  <si>
    <r>
      <t xml:space="preserve">6-1
</t>
    </r>
    <r>
      <rPr>
        <b/>
        <sz val="10"/>
        <color rgb="FFFF0000"/>
        <rFont val="Arial"/>
        <family val="2"/>
      </rPr>
      <t>0-3</t>
    </r>
  </si>
  <si>
    <t>Bischofswerdaer - Sandersdorf
Vorsfelde - Delmenhorst</t>
  </si>
  <si>
    <t>1 asian -1,25
2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</si>
  <si>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0-2</t>
    </r>
  </si>
  <si>
    <t>Kottern - Landsberg
Worms - Diefflen</t>
  </si>
  <si>
    <r>
      <t xml:space="preserve">3-1
</t>
    </r>
    <r>
      <rPr>
        <b/>
        <sz val="10"/>
        <color rgb="FFFF0000"/>
        <rFont val="Arial"/>
        <family val="2"/>
      </rPr>
      <t>1-1</t>
    </r>
  </si>
  <si>
    <t>Siegen - Bövinghausen
Wegberg - Teutonia Weiden</t>
  </si>
  <si>
    <t>1 asian -1,5
2 asian +2,25</t>
  </si>
  <si>
    <t>3-0
1-2</t>
  </si>
  <si>
    <t>Pirmasens - Mechtersheim
Ravensburg - Pforzheim</t>
  </si>
  <si>
    <r>
      <t xml:space="preserve">4-0
</t>
    </r>
    <r>
      <rPr>
        <b/>
        <sz val="10"/>
        <color rgb="FFFF0000"/>
        <rFont val="Arial"/>
        <family val="2"/>
      </rPr>
      <t>1-1</t>
    </r>
  </si>
  <si>
    <t>Leipzig - Bochum
City - Ipswich
Inter - Lecce
Almere - PSV Eindhoven</t>
  </si>
  <si>
    <t>1 asian -1,25
1 asian -1,75
1 asian -1,25
2 asian -1,25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</si>
  <si>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4-1
2-0
1-7</t>
    </r>
  </si>
  <si>
    <t>Lichtenberg - Mahlsdorf
Alsterbrüder - ETSV Hamburg</t>
  </si>
  <si>
    <t>1 asian -1
2 asian -1,25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</si>
  <si>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0-6</t>
    </r>
  </si>
  <si>
    <t>ASC Dortmund - Bamenohl
Real - Valladolid</t>
  </si>
  <si>
    <t>6-2
3-0</t>
  </si>
  <si>
    <t>Wiemelhausen - Bochum II
Wolfsburg - Bayern</t>
  </si>
  <si>
    <t>2 asian -0,75
2 asian -0,75</t>
  </si>
  <si>
    <t>1-4
2-3</t>
  </si>
  <si>
    <t>Vichttal - Bonner SC</t>
  </si>
  <si>
    <t>Darmstadt II - Wolfhagen</t>
  </si>
  <si>
    <t>Launsdorf - Treibach</t>
  </si>
  <si>
    <t>2 asian -2,5</t>
  </si>
  <si>
    <t>Heider - Rotenhof
Siegendorf - Klagenfurt</t>
  </si>
  <si>
    <t>1 asian -1,25
2 asian -1,25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</si>
  <si>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0-4</t>
    </r>
  </si>
  <si>
    <t>Nove Mesto - Bystrica</t>
  </si>
  <si>
    <t>Vogelheimer - Uerdingen</t>
  </si>
  <si>
    <t>Bayreuth - Fürth II
Meppen - Jeddeloh</t>
  </si>
  <si>
    <t>1-0 
3-1</t>
  </si>
  <si>
    <t>Steinbach - Trier</t>
  </si>
  <si>
    <t>Aschaffenburg - Würzburg
Mechtersheim - Koblenz</t>
  </si>
  <si>
    <t>0-2
1-2</t>
  </si>
  <si>
    <t>Heimstetten - Schalding
Wattenscheid - ASC Dortmund</t>
  </si>
  <si>
    <t>2 asian 0
2</t>
  </si>
  <si>
    <r>
      <t xml:space="preserve">0-2
</t>
    </r>
    <r>
      <rPr>
        <b/>
        <sz val="10"/>
        <color rgb="FFFF0000"/>
        <rFont val="Arial"/>
        <family val="2"/>
      </rPr>
      <t>2-0</t>
    </r>
  </si>
  <si>
    <t>Pforzheim - Mannheim</t>
  </si>
  <si>
    <t>Baumberg - Ratingen</t>
  </si>
  <si>
    <t>2-3</t>
  </si>
  <si>
    <t>Dassendorf - Sasel
Fernwald - Steinbach</t>
  </si>
  <si>
    <r>
      <t xml:space="preserve">4-0
</t>
    </r>
    <r>
      <rPr>
        <b/>
        <sz val="10"/>
        <color rgb="FFFF0000"/>
        <rFont val="Arial"/>
        <family val="2"/>
      </rPr>
      <t>2-2</t>
    </r>
  </si>
  <si>
    <t>Nordmark - Heider
Grimma - Bischofswerdaer
Diefflen - Pirmasens</t>
  </si>
  <si>
    <t>2
2
2</t>
  </si>
  <si>
    <r>
      <t xml:space="preserve">1-2
</t>
    </r>
    <r>
      <rPr>
        <b/>
        <sz val="10"/>
        <color rgb="FFFF000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0-3</t>
    </r>
  </si>
  <si>
    <t>Auerbach - Ludwigsfelder
Auersmacher - Gonsenheim</t>
  </si>
  <si>
    <t>1 
2</t>
  </si>
  <si>
    <t>2-0
2-3</t>
  </si>
  <si>
    <t>Chemie - Greifswald
Bövinghausen - Ennepetal</t>
  </si>
  <si>
    <t>2 asian 0
2 asian 0</t>
  </si>
  <si>
    <t>1-2
1-8</t>
  </si>
  <si>
    <t>West Ham - City
Neapel - Parma</t>
  </si>
  <si>
    <t>1-3
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</si>
</sst>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10" fontId="2" fillId="2" borderId="11" xfId="0" applyNumberFormat="1" applyFont="1" applyFill="1" applyBorder="1" applyAlignment="1">
      <alignment horizontal="center"/>
    </xf>
    <xf numFmtId="0" fontId="0" fillId="0" borderId="12" xfId="0" applyBorder="1"/>
    <xf numFmtId="0" fontId="2" fillId="9" borderId="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August </a:t>
            </a:r>
            <a:endParaRPr lang="de-DE"/>
          </a:p>
        </c:rich>
      </c:tx>
      <c:layout>
        <c:manualLayout>
          <c:xMode val="edge"/>
          <c:yMode val="edge"/>
          <c:x val="0.377655263606893"/>
          <c:y val="1.192613995000278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3"/>
              <c:layout>
                <c:manualLayout>
                  <c:x val="-6.7531086639682769E-2"/>
                  <c:y val="-2.9246262199532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F0-4B5B-871E-472A4509537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layout>
                <c:manualLayout>
                  <c:x val="-6.5140617066457268E-2"/>
                  <c:y val="-2.3154889693397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93-4BE1-8195-41A27DE131C1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layout>
                <c:manualLayout>
                  <c:x val="-2.3282383383728959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layout>
                <c:manualLayout>
                  <c:x val="-1.1228746121570406E-2"/>
                  <c:y val="-2.8905170944253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F-440A-8276-BD8062401FA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A-42E0-9A48-0E03FF052B86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5.7825569467770416E-3"/>
                  <c:y val="-3.58935324013064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layout>
                <c:manualLayout>
                  <c:x val="0"/>
                  <c:y val="-6.3183121046603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3"/>
              <c:layout>
                <c:manualLayout>
                  <c:x val="-1.0809478856959273E-2"/>
                  <c:y val="-4.3153382263913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9-4027-932E-FFBA4F31DB02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August!$R$2:$R$92</c:f>
              <c:numCache>
                <c:formatCode>General</c:formatCode>
                <c:ptCount val="91"/>
                <c:pt idx="0">
                  <c:v>0</c:v>
                </c:pt>
                <c:pt idx="1">
                  <c:v>-2</c:v>
                </c:pt>
                <c:pt idx="2">
                  <c:v>1.0899999999999999</c:v>
                </c:pt>
                <c:pt idx="3">
                  <c:v>4.21</c:v>
                </c:pt>
                <c:pt idx="4">
                  <c:v>6.27</c:v>
                </c:pt>
                <c:pt idx="5">
                  <c:v>8.1199999999999992</c:v>
                </c:pt>
                <c:pt idx="6">
                  <c:v>6.1199999999999992</c:v>
                </c:pt>
                <c:pt idx="7">
                  <c:v>8.2799999999999994</c:v>
                </c:pt>
                <c:pt idx="8">
                  <c:v>5.2799999999999994</c:v>
                </c:pt>
                <c:pt idx="9">
                  <c:v>7.0799999999999992</c:v>
                </c:pt>
                <c:pt idx="10">
                  <c:v>5.5799999999999992</c:v>
                </c:pt>
                <c:pt idx="11">
                  <c:v>5.5799999999999992</c:v>
                </c:pt>
                <c:pt idx="12">
                  <c:v>7.0499999999999989</c:v>
                </c:pt>
                <c:pt idx="13">
                  <c:v>5.0499999999999989</c:v>
                </c:pt>
                <c:pt idx="14">
                  <c:v>4.0499999999999989</c:v>
                </c:pt>
                <c:pt idx="15">
                  <c:v>6.0599999999999987</c:v>
                </c:pt>
                <c:pt idx="16">
                  <c:v>4.5599999999999987</c:v>
                </c:pt>
                <c:pt idx="17">
                  <c:v>7.0799999999999983</c:v>
                </c:pt>
                <c:pt idx="18">
                  <c:v>8.8199999999999985</c:v>
                </c:pt>
                <c:pt idx="19">
                  <c:v>9.9199999999999982</c:v>
                </c:pt>
                <c:pt idx="20">
                  <c:v>7.9199999999999982</c:v>
                </c:pt>
                <c:pt idx="21">
                  <c:v>6.9199999999999982</c:v>
                </c:pt>
                <c:pt idx="22">
                  <c:v>4.9199999999999982</c:v>
                </c:pt>
                <c:pt idx="23">
                  <c:v>6.8799999999999981</c:v>
                </c:pt>
                <c:pt idx="24">
                  <c:v>9.259999999999998</c:v>
                </c:pt>
                <c:pt idx="25">
                  <c:v>11.079999999999998</c:v>
                </c:pt>
                <c:pt idx="26">
                  <c:v>10.329999999999998</c:v>
                </c:pt>
                <c:pt idx="27">
                  <c:v>10.329999999999998</c:v>
                </c:pt>
                <c:pt idx="28">
                  <c:v>12.149999999999999</c:v>
                </c:pt>
                <c:pt idx="29">
                  <c:v>14.149999999999999</c:v>
                </c:pt>
                <c:pt idx="30">
                  <c:v>14.149999999999999</c:v>
                </c:pt>
                <c:pt idx="31">
                  <c:v>12.649999999999999</c:v>
                </c:pt>
                <c:pt idx="32">
                  <c:v>13.62</c:v>
                </c:pt>
                <c:pt idx="33">
                  <c:v>15.219999999999999</c:v>
                </c:pt>
                <c:pt idx="34">
                  <c:v>17.59</c:v>
                </c:pt>
                <c:pt idx="35">
                  <c:v>15.59</c:v>
                </c:pt>
                <c:pt idx="36">
                  <c:v>17.39</c:v>
                </c:pt>
                <c:pt idx="37">
                  <c:v>20.18</c:v>
                </c:pt>
                <c:pt idx="38">
                  <c:v>18.18</c:v>
                </c:pt>
                <c:pt idx="39">
                  <c:v>20.564999999999998</c:v>
                </c:pt>
                <c:pt idx="40">
                  <c:v>17.564999999999998</c:v>
                </c:pt>
                <c:pt idx="41">
                  <c:v>16.064999999999998</c:v>
                </c:pt>
                <c:pt idx="42">
                  <c:v>15.064999999999998</c:v>
                </c:pt>
                <c:pt idx="43">
                  <c:v>13.064999999999998</c:v>
                </c:pt>
                <c:pt idx="44">
                  <c:v>12.424999999999997</c:v>
                </c:pt>
                <c:pt idx="45">
                  <c:v>14.404999999999998</c:v>
                </c:pt>
                <c:pt idx="46">
                  <c:v>12.404999999999998</c:v>
                </c:pt>
                <c:pt idx="47">
                  <c:v>13.274999999999999</c:v>
                </c:pt>
                <c:pt idx="48">
                  <c:v>15.974999999999998</c:v>
                </c:pt>
                <c:pt idx="49">
                  <c:v>13.974999999999998</c:v>
                </c:pt>
                <c:pt idx="50">
                  <c:v>11.974999999999998</c:v>
                </c:pt>
                <c:pt idx="51">
                  <c:v>12.874999999999998</c:v>
                </c:pt>
                <c:pt idx="52">
                  <c:v>12.124999999999998</c:v>
                </c:pt>
                <c:pt idx="53">
                  <c:v>10.624999999999998</c:v>
                </c:pt>
                <c:pt idx="54">
                  <c:v>9.8749999999999982</c:v>
                </c:pt>
                <c:pt idx="55">
                  <c:v>12.964999999999998</c:v>
                </c:pt>
                <c:pt idx="56">
                  <c:v>14.239999999999998</c:v>
                </c:pt>
                <c:pt idx="57">
                  <c:v>16.939999999999998</c:v>
                </c:pt>
                <c:pt idx="58">
                  <c:v>13.939999999999998</c:v>
                </c:pt>
                <c:pt idx="59">
                  <c:v>15.669999999999998</c:v>
                </c:pt>
                <c:pt idx="60">
                  <c:v>14.169999999999998</c:v>
                </c:pt>
                <c:pt idx="61">
                  <c:v>13.169999999999998</c:v>
                </c:pt>
                <c:pt idx="62">
                  <c:v>13.649999999999999</c:v>
                </c:pt>
                <c:pt idx="63">
                  <c:v>13.209999999999999</c:v>
                </c:pt>
                <c:pt idx="64">
                  <c:v>17.32</c:v>
                </c:pt>
                <c:pt idx="65">
                  <c:v>15.82</c:v>
                </c:pt>
                <c:pt idx="66">
                  <c:v>15.790000000000001</c:v>
                </c:pt>
                <c:pt idx="67">
                  <c:v>14.790000000000001</c:v>
                </c:pt>
                <c:pt idx="68">
                  <c:v>16.515000000000001</c:v>
                </c:pt>
                <c:pt idx="69">
                  <c:v>13.515000000000001</c:v>
                </c:pt>
                <c:pt idx="70">
                  <c:v>14.265000000000001</c:v>
                </c:pt>
                <c:pt idx="71">
                  <c:v>13.265000000000001</c:v>
                </c:pt>
                <c:pt idx="72">
                  <c:v>16.175000000000001</c:v>
                </c:pt>
                <c:pt idx="73">
                  <c:v>17.545000000000002</c:v>
                </c:pt>
                <c:pt idx="74">
                  <c:v>20.484999999999999</c:v>
                </c:pt>
                <c:pt idx="75">
                  <c:v>21.984999999999999</c:v>
                </c:pt>
                <c:pt idx="76">
                  <c:v>19.984999999999999</c:v>
                </c:pt>
                <c:pt idx="77">
                  <c:v>19.61</c:v>
                </c:pt>
                <c:pt idx="78">
                  <c:v>17.61</c:v>
                </c:pt>
                <c:pt idx="79">
                  <c:v>15.61</c:v>
                </c:pt>
                <c:pt idx="80">
                  <c:v>17.695</c:v>
                </c:pt>
                <c:pt idx="81">
                  <c:v>16.945</c:v>
                </c:pt>
                <c:pt idx="82">
                  <c:v>19.465</c:v>
                </c:pt>
                <c:pt idx="83">
                  <c:v>18.465</c:v>
                </c:pt>
                <c:pt idx="84">
                  <c:v>19.414999999999999</c:v>
                </c:pt>
                <c:pt idx="85">
                  <c:v>21.155000000000001</c:v>
                </c:pt>
                <c:pt idx="86">
                  <c:v>19.155000000000001</c:v>
                </c:pt>
                <c:pt idx="87">
                  <c:v>18.155000000000001</c:v>
                </c:pt>
                <c:pt idx="88">
                  <c:v>19.835000000000001</c:v>
                </c:pt>
                <c:pt idx="89">
                  <c:v>21.765000000000001</c:v>
                </c:pt>
                <c:pt idx="90">
                  <c:v>23.905000000000001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92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0"/>
      </c:valAx>
      <c:valAx>
        <c:axId val="41992370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48257</xdr:colOff>
      <xdr:row>93</xdr:row>
      <xdr:rowOff>84669</xdr:rowOff>
    </xdr:from>
    <xdr:to>
      <xdr:col>12</xdr:col>
      <xdr:colOff>825500</xdr:colOff>
      <xdr:row>117</xdr:row>
      <xdr:rowOff>137583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92"/>
  <sheetViews>
    <sheetView tabSelected="1" zoomScale="90" zoomScaleNormal="90" workbookViewId="0">
      <selection activeCell="V91" sqref="V91"/>
    </sheetView>
  </sheetViews>
  <sheetFormatPr baseColWidth="10" defaultColWidth="11.5703125" defaultRowHeight="15" x14ac:dyDescent="0.25"/>
  <cols>
    <col min="1" max="1" width="9.140625" style="1" customWidth="1"/>
    <col min="2" max="2" width="11.85546875" style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29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29.25" customHeight="1" x14ac:dyDescent="0.2">
      <c r="A3" s="3">
        <v>1</v>
      </c>
      <c r="B3" s="4">
        <v>45506</v>
      </c>
      <c r="C3" s="3" t="s">
        <v>80</v>
      </c>
      <c r="D3" s="3" t="s">
        <v>23</v>
      </c>
      <c r="E3" s="3">
        <v>2</v>
      </c>
      <c r="F3" s="3" t="s">
        <v>81</v>
      </c>
      <c r="G3" s="3" t="s">
        <v>20</v>
      </c>
      <c r="H3" s="3" t="s">
        <v>24</v>
      </c>
      <c r="I3" s="3" t="s">
        <v>25</v>
      </c>
      <c r="J3" s="13" t="s">
        <v>82</v>
      </c>
      <c r="K3" s="23"/>
      <c r="L3" s="6" t="s">
        <v>27</v>
      </c>
      <c r="M3" s="7">
        <v>2.0099999999999998</v>
      </c>
      <c r="N3" s="7">
        <v>2</v>
      </c>
      <c r="O3" s="8" t="s">
        <v>28</v>
      </c>
      <c r="P3" s="7">
        <f>N3</f>
        <v>2</v>
      </c>
      <c r="Q3" s="31">
        <f t="shared" ref="Q3:Q66" si="0">IF(AND(L3="1",O3="ja"),(N3*M3*0.95)-N3,IF(AND(L3="1",O3="nein"),N3*M3-N3,-N3))</f>
        <v>-2</v>
      </c>
      <c r="R3" s="9">
        <f>Q3</f>
        <v>-2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45507</v>
      </c>
      <c r="C4" s="3" t="s">
        <v>83</v>
      </c>
      <c r="D4" s="3" t="s">
        <v>35</v>
      </c>
      <c r="E4" s="3">
        <v>1</v>
      </c>
      <c r="F4" s="3" t="s">
        <v>67</v>
      </c>
      <c r="G4" s="3" t="s">
        <v>20</v>
      </c>
      <c r="H4" s="3" t="s">
        <v>24</v>
      </c>
      <c r="I4" s="3" t="s">
        <v>25</v>
      </c>
      <c r="J4" s="13" t="s">
        <v>53</v>
      </c>
      <c r="K4" s="23"/>
      <c r="L4" s="6" t="s">
        <v>22</v>
      </c>
      <c r="M4" s="3">
        <v>2.0299999999999998</v>
      </c>
      <c r="N4" s="7">
        <v>3</v>
      </c>
      <c r="O4" s="8" t="s">
        <v>28</v>
      </c>
      <c r="P4" s="7">
        <f t="shared" ref="P4:P67" si="4">P3+N4</f>
        <v>5</v>
      </c>
      <c r="Q4" s="36">
        <f t="shared" si="0"/>
        <v>3.09</v>
      </c>
      <c r="R4" s="9">
        <f t="shared" ref="R4:R67" si="5">R3+Q4</f>
        <v>1.0899999999999999</v>
      </c>
      <c r="S4" s="10">
        <f t="shared" si="1"/>
        <v>6.09</v>
      </c>
      <c r="T4" s="11">
        <f t="shared" si="2"/>
        <v>0.5</v>
      </c>
      <c r="U4" s="12">
        <f t="shared" si="3"/>
        <v>0.21799999999999997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45507</v>
      </c>
      <c r="C5" s="3" t="s">
        <v>83</v>
      </c>
      <c r="D5" s="3" t="s">
        <v>35</v>
      </c>
      <c r="E5" s="3">
        <v>1</v>
      </c>
      <c r="F5" s="3" t="s">
        <v>56</v>
      </c>
      <c r="G5" s="3" t="s">
        <v>20</v>
      </c>
      <c r="H5" s="3" t="s">
        <v>24</v>
      </c>
      <c r="I5" s="3" t="s">
        <v>25</v>
      </c>
      <c r="J5" s="13" t="s">
        <v>53</v>
      </c>
      <c r="K5" s="23"/>
      <c r="L5" s="6" t="s">
        <v>22</v>
      </c>
      <c r="M5" s="7">
        <v>3.08</v>
      </c>
      <c r="N5" s="7">
        <v>1.5</v>
      </c>
      <c r="O5" s="8" t="s">
        <v>28</v>
      </c>
      <c r="P5" s="7">
        <f t="shared" si="4"/>
        <v>6.5</v>
      </c>
      <c r="Q5" s="28">
        <f t="shared" si="0"/>
        <v>3.12</v>
      </c>
      <c r="R5" s="9">
        <f t="shared" si="5"/>
        <v>4.21</v>
      </c>
      <c r="S5" s="10">
        <f t="shared" si="1"/>
        <v>10.71</v>
      </c>
      <c r="T5" s="11">
        <f t="shared" si="2"/>
        <v>0.66666666666666663</v>
      </c>
      <c r="U5" s="12">
        <f t="shared" si="3"/>
        <v>0.64769230769230779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45509</v>
      </c>
      <c r="C6" s="3" t="s">
        <v>41</v>
      </c>
      <c r="D6" s="3" t="s">
        <v>35</v>
      </c>
      <c r="E6" s="3">
        <v>1</v>
      </c>
      <c r="F6" s="3" t="s">
        <v>84</v>
      </c>
      <c r="G6" s="3" t="s">
        <v>20</v>
      </c>
      <c r="H6" s="3" t="s">
        <v>24</v>
      </c>
      <c r="I6" s="3" t="s">
        <v>25</v>
      </c>
      <c r="J6" s="13" t="s">
        <v>58</v>
      </c>
      <c r="K6" s="23"/>
      <c r="L6" s="6" t="s">
        <v>22</v>
      </c>
      <c r="M6" s="7">
        <v>2.0299999999999998</v>
      </c>
      <c r="N6" s="7">
        <v>2</v>
      </c>
      <c r="O6" s="8" t="s">
        <v>28</v>
      </c>
      <c r="P6" s="7">
        <f t="shared" si="4"/>
        <v>8.5</v>
      </c>
      <c r="Q6" s="28">
        <f t="shared" si="0"/>
        <v>2.0599999999999996</v>
      </c>
      <c r="R6" s="9">
        <f t="shared" si="5"/>
        <v>6.27</v>
      </c>
      <c r="S6" s="10">
        <f t="shared" si="1"/>
        <v>14.77</v>
      </c>
      <c r="T6" s="11">
        <f t="shared" si="2"/>
        <v>0.75</v>
      </c>
      <c r="U6" s="12">
        <f t="shared" si="3"/>
        <v>0.73764705882352932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45510</v>
      </c>
      <c r="C7" s="3" t="s">
        <v>85</v>
      </c>
      <c r="D7" s="3" t="s">
        <v>35</v>
      </c>
      <c r="E7" s="3">
        <v>1</v>
      </c>
      <c r="F7" s="3" t="s">
        <v>67</v>
      </c>
      <c r="G7" s="3" t="s">
        <v>20</v>
      </c>
      <c r="H7" s="3" t="s">
        <v>24</v>
      </c>
      <c r="I7" s="3" t="s">
        <v>25</v>
      </c>
      <c r="J7" s="13" t="s">
        <v>86</v>
      </c>
      <c r="K7" s="23"/>
      <c r="L7" s="6" t="s">
        <v>22</v>
      </c>
      <c r="M7" s="7">
        <v>1.925</v>
      </c>
      <c r="N7" s="7">
        <v>2</v>
      </c>
      <c r="O7" s="8" t="s">
        <v>28</v>
      </c>
      <c r="P7" s="7">
        <f t="shared" si="4"/>
        <v>10.5</v>
      </c>
      <c r="Q7" s="28">
        <f t="shared" si="0"/>
        <v>1.85</v>
      </c>
      <c r="R7" s="9">
        <f t="shared" si="5"/>
        <v>8.1199999999999992</v>
      </c>
      <c r="S7" s="10">
        <f t="shared" si="1"/>
        <v>18.619999999999997</v>
      </c>
      <c r="T7" s="11">
        <f t="shared" si="2"/>
        <v>0.8</v>
      </c>
      <c r="U7" s="12">
        <f t="shared" si="3"/>
        <v>0.7733333333333331</v>
      </c>
      <c r="V7">
        <f>COUNTIF($L$2:L7,1)</f>
        <v>4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45510</v>
      </c>
      <c r="C8" s="3" t="s">
        <v>87</v>
      </c>
      <c r="D8" s="3" t="s">
        <v>23</v>
      </c>
      <c r="E8" s="3">
        <v>1</v>
      </c>
      <c r="F8" s="3" t="s">
        <v>42</v>
      </c>
      <c r="G8" s="3" t="s">
        <v>20</v>
      </c>
      <c r="H8" s="3" t="s">
        <v>88</v>
      </c>
      <c r="I8" s="3" t="s">
        <v>21</v>
      </c>
      <c r="J8" s="5" t="s">
        <v>26</v>
      </c>
      <c r="K8" s="23" t="s">
        <v>64</v>
      </c>
      <c r="L8" s="6" t="s">
        <v>27</v>
      </c>
      <c r="M8" s="7">
        <v>1.85</v>
      </c>
      <c r="N8" s="7">
        <v>2</v>
      </c>
      <c r="O8" s="8" t="s">
        <v>28</v>
      </c>
      <c r="P8" s="7">
        <f t="shared" si="4"/>
        <v>12.5</v>
      </c>
      <c r="Q8" s="31">
        <f t="shared" si="0"/>
        <v>-2</v>
      </c>
      <c r="R8" s="9">
        <f t="shared" si="5"/>
        <v>6.1199999999999992</v>
      </c>
      <c r="S8" s="10">
        <f t="shared" si="1"/>
        <v>18.619999999999997</v>
      </c>
      <c r="T8" s="11">
        <f t="shared" si="2"/>
        <v>0.66666666666666663</v>
      </c>
      <c r="U8" s="12">
        <f t="shared" si="3"/>
        <v>0.48959999999999981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7.25" customHeight="1" x14ac:dyDescent="0.2">
      <c r="A9" s="3">
        <v>7</v>
      </c>
      <c r="B9" s="4">
        <v>45510</v>
      </c>
      <c r="C9" s="3" t="s">
        <v>89</v>
      </c>
      <c r="D9" s="3" t="s">
        <v>35</v>
      </c>
      <c r="E9" s="3">
        <v>1</v>
      </c>
      <c r="F9" s="3" t="s">
        <v>46</v>
      </c>
      <c r="G9" s="3" t="s">
        <v>20</v>
      </c>
      <c r="H9" s="3" t="s">
        <v>88</v>
      </c>
      <c r="I9" s="3" t="s">
        <v>21</v>
      </c>
      <c r="J9" s="13" t="s">
        <v>29</v>
      </c>
      <c r="K9" s="23"/>
      <c r="L9" s="6" t="s">
        <v>22</v>
      </c>
      <c r="M9" s="7">
        <v>2.08</v>
      </c>
      <c r="N9" s="7">
        <v>2</v>
      </c>
      <c r="O9" s="8" t="s">
        <v>28</v>
      </c>
      <c r="P9" s="7">
        <f t="shared" si="4"/>
        <v>14.5</v>
      </c>
      <c r="Q9" s="28">
        <f t="shared" si="0"/>
        <v>2.16</v>
      </c>
      <c r="R9" s="9">
        <f t="shared" si="5"/>
        <v>8.2799999999999994</v>
      </c>
      <c r="S9" s="10">
        <f t="shared" si="1"/>
        <v>22.78</v>
      </c>
      <c r="T9" s="11">
        <f t="shared" si="2"/>
        <v>0.7142857142857143</v>
      </c>
      <c r="U9" s="12">
        <f t="shared" si="3"/>
        <v>0.57103448275862079</v>
      </c>
      <c r="V9">
        <f>COUNTIF($L$2:L9,1)</f>
        <v>5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7.25" customHeight="1" x14ac:dyDescent="0.2">
      <c r="A10" s="3">
        <v>8</v>
      </c>
      <c r="B10" s="4">
        <v>45510</v>
      </c>
      <c r="C10" s="3" t="s">
        <v>90</v>
      </c>
      <c r="D10" s="3" t="s">
        <v>23</v>
      </c>
      <c r="E10" s="3">
        <v>1</v>
      </c>
      <c r="F10" s="3" t="s">
        <v>63</v>
      </c>
      <c r="G10" s="3" t="s">
        <v>20</v>
      </c>
      <c r="H10" s="3" t="s">
        <v>24</v>
      </c>
      <c r="I10" s="3" t="s">
        <v>21</v>
      </c>
      <c r="J10" s="5" t="s">
        <v>65</v>
      </c>
      <c r="K10" s="23" t="s">
        <v>33</v>
      </c>
      <c r="L10" s="6" t="s">
        <v>27</v>
      </c>
      <c r="M10" s="7">
        <v>1.9</v>
      </c>
      <c r="N10" s="7">
        <v>3</v>
      </c>
      <c r="O10" s="8" t="s">
        <v>28</v>
      </c>
      <c r="P10" s="7">
        <f t="shared" si="4"/>
        <v>17.5</v>
      </c>
      <c r="Q10" s="31">
        <f t="shared" si="0"/>
        <v>-3</v>
      </c>
      <c r="R10" s="9">
        <f t="shared" si="5"/>
        <v>5.2799999999999994</v>
      </c>
      <c r="S10" s="10">
        <f t="shared" si="1"/>
        <v>22.78</v>
      </c>
      <c r="T10" s="11">
        <f t="shared" si="2"/>
        <v>0.625</v>
      </c>
      <c r="U10" s="12">
        <f t="shared" si="3"/>
        <v>0.30171428571428577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45511</v>
      </c>
      <c r="C11" s="3" t="s">
        <v>91</v>
      </c>
      <c r="D11" s="3" t="s">
        <v>23</v>
      </c>
      <c r="E11" s="3">
        <v>1</v>
      </c>
      <c r="F11" s="3" t="s">
        <v>84</v>
      </c>
      <c r="G11" s="3" t="s">
        <v>20</v>
      </c>
      <c r="H11" s="3" t="s">
        <v>24</v>
      </c>
      <c r="I11" s="3" t="s">
        <v>25</v>
      </c>
      <c r="J11" s="13" t="s">
        <v>92</v>
      </c>
      <c r="K11" s="23"/>
      <c r="L11" s="6" t="s">
        <v>22</v>
      </c>
      <c r="M11" s="7">
        <v>1.9</v>
      </c>
      <c r="N11" s="7">
        <v>2</v>
      </c>
      <c r="O11" s="8" t="s">
        <v>28</v>
      </c>
      <c r="P11" s="7">
        <f t="shared" si="4"/>
        <v>19.5</v>
      </c>
      <c r="Q11" s="28">
        <f t="shared" si="0"/>
        <v>1.7999999999999998</v>
      </c>
      <c r="R11" s="9">
        <f t="shared" si="5"/>
        <v>7.0799999999999992</v>
      </c>
      <c r="S11" s="10">
        <f t="shared" si="1"/>
        <v>26.58</v>
      </c>
      <c r="T11" s="11">
        <f t="shared" si="2"/>
        <v>0.66666666666666663</v>
      </c>
      <c r="U11" s="12">
        <f t="shared" si="3"/>
        <v>0.36307692307692296</v>
      </c>
      <c r="V11">
        <f>COUNTIF($L$2:L11,1)</f>
        <v>6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7.25" customHeight="1" x14ac:dyDescent="0.2">
      <c r="A12" s="3">
        <v>10</v>
      </c>
      <c r="B12" s="4">
        <v>45511</v>
      </c>
      <c r="C12" s="3" t="s">
        <v>93</v>
      </c>
      <c r="D12" s="3" t="s">
        <v>59</v>
      </c>
      <c r="E12" s="3">
        <v>1</v>
      </c>
      <c r="F12" s="3" t="s">
        <v>94</v>
      </c>
      <c r="G12" s="3" t="s">
        <v>20</v>
      </c>
      <c r="H12" s="3" t="s">
        <v>95</v>
      </c>
      <c r="I12" s="3" t="s">
        <v>21</v>
      </c>
      <c r="J12" s="5" t="s">
        <v>96</v>
      </c>
      <c r="K12" s="23"/>
      <c r="L12" s="6" t="s">
        <v>27</v>
      </c>
      <c r="M12" s="7">
        <v>2.4300000000000002</v>
      </c>
      <c r="N12" s="7">
        <v>1.5</v>
      </c>
      <c r="O12" s="8" t="s">
        <v>28</v>
      </c>
      <c r="P12" s="7">
        <f t="shared" si="4"/>
        <v>21</v>
      </c>
      <c r="Q12" s="31">
        <f t="shared" si="0"/>
        <v>-1.5</v>
      </c>
      <c r="R12" s="9">
        <f t="shared" si="5"/>
        <v>5.5799999999999992</v>
      </c>
      <c r="S12" s="10">
        <f t="shared" si="1"/>
        <v>26.58</v>
      </c>
      <c r="T12" s="11">
        <f t="shared" si="2"/>
        <v>0.6</v>
      </c>
      <c r="U12" s="12">
        <f t="shared" si="3"/>
        <v>0.26571428571428563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11</v>
      </c>
      <c r="B13" s="4">
        <v>45512</v>
      </c>
      <c r="C13" s="3" t="s">
        <v>97</v>
      </c>
      <c r="D13" s="3" t="s">
        <v>35</v>
      </c>
      <c r="E13" s="3">
        <v>1</v>
      </c>
      <c r="F13" s="3" t="s">
        <v>45</v>
      </c>
      <c r="G13" s="3" t="s">
        <v>20</v>
      </c>
      <c r="H13" s="3" t="s">
        <v>24</v>
      </c>
      <c r="I13" s="3" t="s">
        <v>25</v>
      </c>
      <c r="J13" s="32" t="s">
        <v>98</v>
      </c>
      <c r="K13" s="23"/>
      <c r="L13" s="6" t="s">
        <v>22</v>
      </c>
      <c r="M13" s="7">
        <v>1</v>
      </c>
      <c r="N13" s="7">
        <v>2</v>
      </c>
      <c r="O13" s="8" t="s">
        <v>28</v>
      </c>
      <c r="P13" s="7">
        <f t="shared" si="4"/>
        <v>23</v>
      </c>
      <c r="Q13" s="33">
        <f t="shared" si="0"/>
        <v>0</v>
      </c>
      <c r="R13" s="9">
        <f t="shared" si="5"/>
        <v>5.5799999999999992</v>
      </c>
      <c r="S13" s="10">
        <f t="shared" si="1"/>
        <v>28.58</v>
      </c>
      <c r="T13" s="11">
        <f t="shared" si="2"/>
        <v>0.63636363636363635</v>
      </c>
      <c r="U13" s="12">
        <f t="shared" si="3"/>
        <v>0.24260869565217383</v>
      </c>
      <c r="V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7.25" customHeight="1" x14ac:dyDescent="0.2">
      <c r="A14" s="3">
        <v>12</v>
      </c>
      <c r="B14" s="4">
        <v>45513</v>
      </c>
      <c r="C14" s="3" t="s">
        <v>99</v>
      </c>
      <c r="D14" s="3" t="s">
        <v>23</v>
      </c>
      <c r="E14" s="3">
        <v>1</v>
      </c>
      <c r="F14" s="3" t="s">
        <v>73</v>
      </c>
      <c r="G14" s="3" t="s">
        <v>20</v>
      </c>
      <c r="H14" s="3" t="s">
        <v>24</v>
      </c>
      <c r="I14" s="3" t="s">
        <v>25</v>
      </c>
      <c r="J14" s="13" t="s">
        <v>78</v>
      </c>
      <c r="K14" s="23"/>
      <c r="L14" s="6" t="s">
        <v>22</v>
      </c>
      <c r="M14" s="7">
        <v>1.98</v>
      </c>
      <c r="N14" s="7">
        <v>1.5</v>
      </c>
      <c r="O14" s="8" t="s">
        <v>28</v>
      </c>
      <c r="P14" s="7">
        <f t="shared" si="4"/>
        <v>24.5</v>
      </c>
      <c r="Q14" s="28">
        <f t="shared" si="0"/>
        <v>1.4699999999999998</v>
      </c>
      <c r="R14" s="9">
        <f t="shared" si="5"/>
        <v>7.0499999999999989</v>
      </c>
      <c r="S14" s="10">
        <f t="shared" si="1"/>
        <v>31.549999999999997</v>
      </c>
      <c r="T14" s="11">
        <f t="shared" si="2"/>
        <v>0.66666666666666663</v>
      </c>
      <c r="U14" s="12">
        <f t="shared" si="3"/>
        <v>0.28775510204081622</v>
      </c>
      <c r="V14">
        <f>COUNTIF($L$2:L14,1)</f>
        <v>8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7.25" customHeight="1" x14ac:dyDescent="0.2">
      <c r="A15" s="3">
        <v>13</v>
      </c>
      <c r="B15" s="4">
        <v>45513</v>
      </c>
      <c r="C15" s="3" t="s">
        <v>100</v>
      </c>
      <c r="D15" s="3" t="s">
        <v>23</v>
      </c>
      <c r="E15" s="3">
        <v>1</v>
      </c>
      <c r="F15" s="3">
        <v>2</v>
      </c>
      <c r="G15" s="3" t="s">
        <v>20</v>
      </c>
      <c r="H15" s="3" t="s">
        <v>24</v>
      </c>
      <c r="I15" s="3" t="s">
        <v>25</v>
      </c>
      <c r="J15" s="5" t="s">
        <v>26</v>
      </c>
      <c r="K15" s="23" t="s">
        <v>101</v>
      </c>
      <c r="L15" s="6" t="s">
        <v>27</v>
      </c>
      <c r="M15" s="7">
        <v>1.93</v>
      </c>
      <c r="N15" s="7">
        <v>2</v>
      </c>
      <c r="O15" s="8" t="s">
        <v>28</v>
      </c>
      <c r="P15" s="7">
        <f t="shared" si="4"/>
        <v>26.5</v>
      </c>
      <c r="Q15" s="31">
        <f t="shared" si="0"/>
        <v>-2</v>
      </c>
      <c r="R15" s="9">
        <f t="shared" si="5"/>
        <v>5.0499999999999989</v>
      </c>
      <c r="S15" s="10">
        <f t="shared" si="1"/>
        <v>31.549999999999997</v>
      </c>
      <c r="T15" s="11">
        <f t="shared" si="2"/>
        <v>0.61538461538461542</v>
      </c>
      <c r="U15" s="12">
        <f t="shared" si="3"/>
        <v>0.19056603773584896</v>
      </c>
      <c r="V15">
        <f>COUNTIF($L$2:L15,1)</f>
        <v>8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7.25" customHeight="1" x14ac:dyDescent="0.2">
      <c r="A16" s="3">
        <v>14</v>
      </c>
      <c r="B16" s="4">
        <v>45513</v>
      </c>
      <c r="C16" s="3" t="s">
        <v>100</v>
      </c>
      <c r="D16" s="3" t="s">
        <v>23</v>
      </c>
      <c r="E16" s="3">
        <v>1</v>
      </c>
      <c r="F16" s="3" t="s">
        <v>39</v>
      </c>
      <c r="G16" s="3" t="s">
        <v>20</v>
      </c>
      <c r="H16" s="3" t="s">
        <v>24</v>
      </c>
      <c r="I16" s="3" t="s">
        <v>25</v>
      </c>
      <c r="J16" s="5" t="s">
        <v>26</v>
      </c>
      <c r="K16" s="23" t="s">
        <v>101</v>
      </c>
      <c r="L16" s="6" t="s">
        <v>27</v>
      </c>
      <c r="M16" s="7">
        <v>2.82</v>
      </c>
      <c r="N16" s="7">
        <v>1</v>
      </c>
      <c r="O16" s="8" t="s">
        <v>28</v>
      </c>
      <c r="P16" s="7">
        <f t="shared" si="4"/>
        <v>27.5</v>
      </c>
      <c r="Q16" s="31">
        <f t="shared" si="0"/>
        <v>-1</v>
      </c>
      <c r="R16" s="9">
        <f t="shared" si="5"/>
        <v>4.0499999999999989</v>
      </c>
      <c r="S16" s="10">
        <f t="shared" si="1"/>
        <v>31.549999999999997</v>
      </c>
      <c r="T16" s="11">
        <f t="shared" si="2"/>
        <v>0.5714285714285714</v>
      </c>
      <c r="U16" s="12">
        <f t="shared" si="3"/>
        <v>0.14727272727272717</v>
      </c>
      <c r="V16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9.25" customHeight="1" x14ac:dyDescent="0.2">
      <c r="A17" s="3">
        <v>15</v>
      </c>
      <c r="B17" s="4">
        <v>45513</v>
      </c>
      <c r="C17" s="3" t="s">
        <v>102</v>
      </c>
      <c r="D17" s="3" t="s">
        <v>23</v>
      </c>
      <c r="E17" s="3">
        <v>2</v>
      </c>
      <c r="F17" s="3" t="s">
        <v>103</v>
      </c>
      <c r="G17" s="3" t="s">
        <v>20</v>
      </c>
      <c r="H17" s="3" t="s">
        <v>24</v>
      </c>
      <c r="I17" s="3" t="s">
        <v>25</v>
      </c>
      <c r="J17" s="13" t="s">
        <v>104</v>
      </c>
      <c r="K17" s="23"/>
      <c r="L17" s="6" t="s">
        <v>22</v>
      </c>
      <c r="M17" s="7">
        <v>2.34</v>
      </c>
      <c r="N17" s="7">
        <v>1.5</v>
      </c>
      <c r="O17" s="8" t="s">
        <v>28</v>
      </c>
      <c r="P17" s="7">
        <f t="shared" si="4"/>
        <v>29</v>
      </c>
      <c r="Q17" s="28">
        <f t="shared" si="0"/>
        <v>2.0099999999999998</v>
      </c>
      <c r="R17" s="9">
        <f t="shared" si="5"/>
        <v>6.0599999999999987</v>
      </c>
      <c r="S17" s="10">
        <f t="shared" si="1"/>
        <v>35.06</v>
      </c>
      <c r="T17" s="11">
        <f t="shared" si="2"/>
        <v>0.6</v>
      </c>
      <c r="U17" s="12">
        <f t="shared" si="3"/>
        <v>0.20896551724137938</v>
      </c>
      <c r="V17">
        <f>COUNTIF($L$2:L17,1)</f>
        <v>9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8.5" customHeight="1" x14ac:dyDescent="0.2">
      <c r="A18" s="3">
        <v>16</v>
      </c>
      <c r="B18" s="4">
        <v>45513</v>
      </c>
      <c r="C18" s="3" t="s">
        <v>105</v>
      </c>
      <c r="D18" s="3" t="s">
        <v>23</v>
      </c>
      <c r="E18" s="3">
        <v>2</v>
      </c>
      <c r="F18" s="3" t="s">
        <v>106</v>
      </c>
      <c r="G18" s="3" t="s">
        <v>20</v>
      </c>
      <c r="H18" s="3" t="s">
        <v>24</v>
      </c>
      <c r="I18" s="3" t="s">
        <v>25</v>
      </c>
      <c r="J18" s="13" t="s">
        <v>107</v>
      </c>
      <c r="K18" s="23"/>
      <c r="L18" s="6" t="s">
        <v>27</v>
      </c>
      <c r="M18" s="7">
        <v>3</v>
      </c>
      <c r="N18" s="7">
        <v>1.5</v>
      </c>
      <c r="O18" s="8" t="s">
        <v>28</v>
      </c>
      <c r="P18" s="7">
        <f t="shared" si="4"/>
        <v>30.5</v>
      </c>
      <c r="Q18" s="31">
        <f t="shared" si="0"/>
        <v>-1.5</v>
      </c>
      <c r="R18" s="9">
        <f t="shared" si="5"/>
        <v>4.5599999999999987</v>
      </c>
      <c r="S18" s="10">
        <f t="shared" si="1"/>
        <v>35.06</v>
      </c>
      <c r="T18" s="11">
        <f t="shared" si="2"/>
        <v>0.5625</v>
      </c>
      <c r="U18" s="12">
        <f t="shared" si="3"/>
        <v>0.14950819672131155</v>
      </c>
      <c r="V18">
        <f>COUNTIF($L$2:L18,1)</f>
        <v>9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7.75" customHeight="1" x14ac:dyDescent="0.2">
      <c r="A19" s="3">
        <v>17</v>
      </c>
      <c r="B19" s="4">
        <v>45514</v>
      </c>
      <c r="C19" s="3" t="s">
        <v>108</v>
      </c>
      <c r="D19" s="3" t="s">
        <v>23</v>
      </c>
      <c r="E19" s="3">
        <v>2</v>
      </c>
      <c r="F19" s="3" t="s">
        <v>109</v>
      </c>
      <c r="G19" s="3" t="s">
        <v>20</v>
      </c>
      <c r="H19" s="3" t="s">
        <v>24</v>
      </c>
      <c r="I19" s="3" t="s">
        <v>25</v>
      </c>
      <c r="J19" s="13" t="s">
        <v>110</v>
      </c>
      <c r="K19" s="23"/>
      <c r="L19" s="6" t="s">
        <v>22</v>
      </c>
      <c r="M19" s="7">
        <v>2.2599999999999998</v>
      </c>
      <c r="N19" s="7">
        <v>2</v>
      </c>
      <c r="O19" s="8" t="s">
        <v>28</v>
      </c>
      <c r="P19" s="7">
        <f t="shared" si="4"/>
        <v>32.5</v>
      </c>
      <c r="Q19" s="28">
        <f t="shared" si="0"/>
        <v>2.5199999999999996</v>
      </c>
      <c r="R19" s="9">
        <f t="shared" si="5"/>
        <v>7.0799999999999983</v>
      </c>
      <c r="S19" s="10">
        <f t="shared" si="1"/>
        <v>39.58</v>
      </c>
      <c r="T19" s="11">
        <f t="shared" si="2"/>
        <v>0.58823529411764708</v>
      </c>
      <c r="U19" s="12">
        <f t="shared" si="3"/>
        <v>0.2178461538461538</v>
      </c>
      <c r="V19">
        <f>COUNTIF($L$2:L19,1)</f>
        <v>10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45514</v>
      </c>
      <c r="C20" s="3" t="s">
        <v>111</v>
      </c>
      <c r="D20" s="3" t="s">
        <v>35</v>
      </c>
      <c r="E20" s="3">
        <v>1</v>
      </c>
      <c r="F20" s="3" t="s">
        <v>112</v>
      </c>
      <c r="G20" s="3" t="s">
        <v>20</v>
      </c>
      <c r="H20" s="3" t="s">
        <v>95</v>
      </c>
      <c r="I20" s="3" t="s">
        <v>21</v>
      </c>
      <c r="J20" s="13" t="s">
        <v>113</v>
      </c>
      <c r="K20" s="23"/>
      <c r="L20" s="6" t="s">
        <v>22</v>
      </c>
      <c r="M20" s="7">
        <v>1.87</v>
      </c>
      <c r="N20" s="7">
        <v>2</v>
      </c>
      <c r="O20" s="8" t="s">
        <v>28</v>
      </c>
      <c r="P20" s="7">
        <f t="shared" si="4"/>
        <v>34.5</v>
      </c>
      <c r="Q20" s="28">
        <f t="shared" si="0"/>
        <v>1.7400000000000002</v>
      </c>
      <c r="R20" s="9">
        <f t="shared" si="5"/>
        <v>8.8199999999999985</v>
      </c>
      <c r="S20" s="10">
        <f t="shared" si="1"/>
        <v>43.32</v>
      </c>
      <c r="T20" s="11">
        <f t="shared" si="2"/>
        <v>0.61111111111111116</v>
      </c>
      <c r="U20" s="12">
        <f t="shared" si="3"/>
        <v>0.25565217391304351</v>
      </c>
      <c r="V20">
        <f>COUNTIF($L$2:L20,1)</f>
        <v>11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45514</v>
      </c>
      <c r="C21" s="3" t="s">
        <v>114</v>
      </c>
      <c r="D21" s="3" t="s">
        <v>35</v>
      </c>
      <c r="E21" s="3">
        <v>1</v>
      </c>
      <c r="F21" s="3" t="s">
        <v>115</v>
      </c>
      <c r="G21" s="3" t="s">
        <v>20</v>
      </c>
      <c r="H21" s="3" t="s">
        <v>24</v>
      </c>
      <c r="I21" s="3" t="s">
        <v>21</v>
      </c>
      <c r="J21" s="13" t="s">
        <v>70</v>
      </c>
      <c r="K21" s="23"/>
      <c r="L21" s="6" t="s">
        <v>22</v>
      </c>
      <c r="M21" s="7">
        <v>1.55</v>
      </c>
      <c r="N21" s="7">
        <v>2</v>
      </c>
      <c r="O21" s="8" t="s">
        <v>28</v>
      </c>
      <c r="P21" s="7">
        <f t="shared" si="4"/>
        <v>36.5</v>
      </c>
      <c r="Q21" s="28">
        <f t="shared" si="0"/>
        <v>1.1000000000000001</v>
      </c>
      <c r="R21" s="9">
        <f t="shared" si="5"/>
        <v>9.9199999999999982</v>
      </c>
      <c r="S21" s="10">
        <f t="shared" si="1"/>
        <v>46.42</v>
      </c>
      <c r="T21" s="11">
        <f t="shared" si="2"/>
        <v>0.63157894736842102</v>
      </c>
      <c r="U21" s="12">
        <f t="shared" si="3"/>
        <v>0.27178082191780828</v>
      </c>
      <c r="V21">
        <f>COUNTIF($L$2:L21,1)</f>
        <v>12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7.25" customHeight="1" x14ac:dyDescent="0.2">
      <c r="A22" s="3">
        <v>20</v>
      </c>
      <c r="B22" s="4">
        <v>45514</v>
      </c>
      <c r="C22" s="3" t="s">
        <v>116</v>
      </c>
      <c r="D22" s="3" t="s">
        <v>35</v>
      </c>
      <c r="E22" s="3">
        <v>1</v>
      </c>
      <c r="F22" s="3" t="s">
        <v>57</v>
      </c>
      <c r="G22" s="3" t="s">
        <v>20</v>
      </c>
      <c r="H22" s="3" t="s">
        <v>24</v>
      </c>
      <c r="I22" s="3" t="s">
        <v>25</v>
      </c>
      <c r="J22" s="5" t="s">
        <v>62</v>
      </c>
      <c r="K22" s="23" t="s">
        <v>64</v>
      </c>
      <c r="L22" s="6" t="s">
        <v>27</v>
      </c>
      <c r="M22" s="7">
        <v>1.97</v>
      </c>
      <c r="N22" s="7">
        <v>2</v>
      </c>
      <c r="O22" s="8" t="s">
        <v>28</v>
      </c>
      <c r="P22" s="7">
        <f t="shared" si="4"/>
        <v>38.5</v>
      </c>
      <c r="Q22" s="31">
        <f t="shared" si="0"/>
        <v>-2</v>
      </c>
      <c r="R22" s="9">
        <f t="shared" si="5"/>
        <v>7.9199999999999982</v>
      </c>
      <c r="S22" s="10">
        <f t="shared" si="1"/>
        <v>46.42</v>
      </c>
      <c r="T22" s="11">
        <f t="shared" si="2"/>
        <v>0.6</v>
      </c>
      <c r="U22" s="12">
        <f t="shared" si="3"/>
        <v>0.20571428571428577</v>
      </c>
      <c r="V22">
        <f>COUNTIF($L$2:L22,1)</f>
        <v>12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30" customHeight="1" x14ac:dyDescent="0.2">
      <c r="A23" s="3">
        <v>21</v>
      </c>
      <c r="B23" s="4">
        <v>45515</v>
      </c>
      <c r="C23" s="3" t="s">
        <v>117</v>
      </c>
      <c r="D23" s="3" t="s">
        <v>23</v>
      </c>
      <c r="E23" s="3">
        <v>2</v>
      </c>
      <c r="F23" s="3" t="s">
        <v>118</v>
      </c>
      <c r="G23" s="3" t="s">
        <v>20</v>
      </c>
      <c r="H23" s="3" t="s">
        <v>24</v>
      </c>
      <c r="I23" s="3" t="s">
        <v>25</v>
      </c>
      <c r="J23" s="5" t="s">
        <v>119</v>
      </c>
      <c r="K23" s="23"/>
      <c r="L23" s="6" t="s">
        <v>27</v>
      </c>
      <c r="M23" s="7">
        <v>2.77</v>
      </c>
      <c r="N23" s="7">
        <v>1</v>
      </c>
      <c r="O23" s="8" t="s">
        <v>28</v>
      </c>
      <c r="P23" s="7">
        <f t="shared" si="4"/>
        <v>39.5</v>
      </c>
      <c r="Q23" s="31">
        <f t="shared" si="0"/>
        <v>-1</v>
      </c>
      <c r="R23" s="9">
        <f t="shared" si="5"/>
        <v>6.9199999999999982</v>
      </c>
      <c r="S23" s="10">
        <f t="shared" si="1"/>
        <v>46.42</v>
      </c>
      <c r="T23" s="11">
        <f t="shared" si="2"/>
        <v>0.5714285714285714</v>
      </c>
      <c r="U23" s="12">
        <f t="shared" si="3"/>
        <v>0.17518987341772158</v>
      </c>
      <c r="V23">
        <f>COUNTIF($L$2:L23,1)</f>
        <v>12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8.5" customHeight="1" x14ac:dyDescent="0.2">
      <c r="A24" s="3">
        <v>22</v>
      </c>
      <c r="B24" s="4">
        <v>45515</v>
      </c>
      <c r="C24" s="3" t="s">
        <v>120</v>
      </c>
      <c r="D24" s="3" t="s">
        <v>23</v>
      </c>
      <c r="E24" s="3">
        <v>2</v>
      </c>
      <c r="F24" s="3" t="s">
        <v>121</v>
      </c>
      <c r="G24" s="3" t="s">
        <v>20</v>
      </c>
      <c r="H24" s="3" t="s">
        <v>24</v>
      </c>
      <c r="I24" s="3" t="s">
        <v>25</v>
      </c>
      <c r="J24" s="13" t="s">
        <v>122</v>
      </c>
      <c r="K24" s="23"/>
      <c r="L24" s="6" t="s">
        <v>27</v>
      </c>
      <c r="M24" s="7">
        <v>2.27</v>
      </c>
      <c r="N24" s="7">
        <v>2</v>
      </c>
      <c r="O24" s="8" t="s">
        <v>28</v>
      </c>
      <c r="P24" s="7">
        <f t="shared" si="4"/>
        <v>41.5</v>
      </c>
      <c r="Q24" s="31">
        <f t="shared" si="0"/>
        <v>-2</v>
      </c>
      <c r="R24" s="9">
        <f t="shared" si="5"/>
        <v>4.9199999999999982</v>
      </c>
      <c r="S24" s="10">
        <f t="shared" si="1"/>
        <v>46.42</v>
      </c>
      <c r="T24" s="11">
        <f t="shared" si="2"/>
        <v>0.54545454545454541</v>
      </c>
      <c r="U24" s="12">
        <f t="shared" si="3"/>
        <v>0.11855421686746992</v>
      </c>
      <c r="V24">
        <f>COUNTIF($L$2:L24,1)</f>
        <v>12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7.25" customHeight="1" x14ac:dyDescent="0.2">
      <c r="A25" s="3">
        <v>23</v>
      </c>
      <c r="B25" s="4">
        <v>45515</v>
      </c>
      <c r="C25" s="3" t="s">
        <v>123</v>
      </c>
      <c r="D25" s="3" t="s">
        <v>23</v>
      </c>
      <c r="E25" s="3">
        <v>1</v>
      </c>
      <c r="F25" s="3">
        <v>1</v>
      </c>
      <c r="G25" s="3" t="s">
        <v>20</v>
      </c>
      <c r="H25" s="3" t="s">
        <v>24</v>
      </c>
      <c r="I25" s="3" t="s">
        <v>25</v>
      </c>
      <c r="J25" s="13" t="s">
        <v>71</v>
      </c>
      <c r="K25" s="23"/>
      <c r="L25" s="6" t="s">
        <v>22</v>
      </c>
      <c r="M25" s="7">
        <v>1.98</v>
      </c>
      <c r="N25" s="7">
        <v>2</v>
      </c>
      <c r="O25" s="8" t="s">
        <v>28</v>
      </c>
      <c r="P25" s="7">
        <f t="shared" si="4"/>
        <v>43.5</v>
      </c>
      <c r="Q25" s="28">
        <f t="shared" si="0"/>
        <v>1.96</v>
      </c>
      <c r="R25" s="9">
        <f t="shared" si="5"/>
        <v>6.8799999999999981</v>
      </c>
      <c r="S25" s="10">
        <f t="shared" si="1"/>
        <v>50.379999999999995</v>
      </c>
      <c r="T25" s="11">
        <f t="shared" si="2"/>
        <v>0.56521739130434778</v>
      </c>
      <c r="U25" s="12">
        <f t="shared" si="3"/>
        <v>0.15816091954022979</v>
      </c>
      <c r="V25">
        <f>COUNTIF($L$2:L25,1)</f>
        <v>13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9.25" customHeight="1" x14ac:dyDescent="0.2">
      <c r="A26" s="3">
        <v>24</v>
      </c>
      <c r="B26" s="4">
        <v>45517</v>
      </c>
      <c r="C26" s="3" t="s">
        <v>124</v>
      </c>
      <c r="D26" s="3" t="s">
        <v>23</v>
      </c>
      <c r="E26" s="3">
        <v>2</v>
      </c>
      <c r="F26" s="3" t="s">
        <v>125</v>
      </c>
      <c r="G26" s="3" t="s">
        <v>20</v>
      </c>
      <c r="H26" s="3" t="s">
        <v>24</v>
      </c>
      <c r="I26" s="3" t="s">
        <v>25</v>
      </c>
      <c r="J26" s="13" t="s">
        <v>126</v>
      </c>
      <c r="K26" s="23"/>
      <c r="L26" s="6" t="s">
        <v>22</v>
      </c>
      <c r="M26" s="7">
        <v>2.19</v>
      </c>
      <c r="N26" s="7">
        <v>2</v>
      </c>
      <c r="O26" s="8" t="s">
        <v>28</v>
      </c>
      <c r="P26" s="7">
        <f t="shared" si="4"/>
        <v>45.5</v>
      </c>
      <c r="Q26" s="28">
        <f t="shared" si="0"/>
        <v>2.38</v>
      </c>
      <c r="R26" s="9">
        <f t="shared" si="5"/>
        <v>9.259999999999998</v>
      </c>
      <c r="S26" s="10">
        <f t="shared" si="1"/>
        <v>54.76</v>
      </c>
      <c r="T26" s="11">
        <f t="shared" si="2"/>
        <v>0.58333333333333337</v>
      </c>
      <c r="U26" s="12">
        <f t="shared" si="3"/>
        <v>0.20351648351648347</v>
      </c>
      <c r="V26">
        <f>COUNTIF($L$2:L26,1)</f>
        <v>14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7.25" customHeight="1" x14ac:dyDescent="0.2">
      <c r="A27" s="3">
        <v>25</v>
      </c>
      <c r="B27" s="4">
        <v>45518</v>
      </c>
      <c r="C27" s="3" t="s">
        <v>127</v>
      </c>
      <c r="D27" s="3" t="s">
        <v>23</v>
      </c>
      <c r="E27" s="3">
        <v>1</v>
      </c>
      <c r="F27" s="3" t="s">
        <v>68</v>
      </c>
      <c r="G27" s="3" t="s">
        <v>20</v>
      </c>
      <c r="H27" s="3" t="s">
        <v>24</v>
      </c>
      <c r="I27" s="3" t="s">
        <v>25</v>
      </c>
      <c r="J27" s="13" t="s">
        <v>44</v>
      </c>
      <c r="K27" s="23"/>
      <c r="L27" s="6" t="s">
        <v>22</v>
      </c>
      <c r="M27" s="7">
        <v>1.91</v>
      </c>
      <c r="N27" s="7">
        <v>2</v>
      </c>
      <c r="O27" s="8" t="s">
        <v>28</v>
      </c>
      <c r="P27" s="7">
        <f t="shared" si="4"/>
        <v>47.5</v>
      </c>
      <c r="Q27" s="28">
        <f t="shared" si="0"/>
        <v>1.8199999999999998</v>
      </c>
      <c r="R27" s="9">
        <f t="shared" si="5"/>
        <v>11.079999999999998</v>
      </c>
      <c r="S27" s="10">
        <f t="shared" si="1"/>
        <v>58.58</v>
      </c>
      <c r="T27" s="11">
        <f t="shared" si="2"/>
        <v>0.6</v>
      </c>
      <c r="U27" s="12">
        <f t="shared" si="3"/>
        <v>0.23326315789473681</v>
      </c>
      <c r="V27">
        <f>COUNTIF($L$2:L27,1)</f>
        <v>15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7.25" customHeight="1" x14ac:dyDescent="0.2">
      <c r="A28" s="3">
        <v>26</v>
      </c>
      <c r="B28" s="4">
        <v>45518</v>
      </c>
      <c r="C28" s="3" t="s">
        <v>128</v>
      </c>
      <c r="D28" s="3" t="s">
        <v>23</v>
      </c>
      <c r="E28" s="3">
        <v>1</v>
      </c>
      <c r="F28" s="3" t="s">
        <v>72</v>
      </c>
      <c r="G28" s="3" t="s">
        <v>20</v>
      </c>
      <c r="H28" s="3" t="s">
        <v>24</v>
      </c>
      <c r="I28" s="3" t="s">
        <v>25</v>
      </c>
      <c r="J28" s="5" t="s">
        <v>26</v>
      </c>
      <c r="K28" s="23"/>
      <c r="L28" s="6" t="s">
        <v>27</v>
      </c>
      <c r="M28" s="7">
        <v>1.99</v>
      </c>
      <c r="N28" s="7">
        <v>0.75</v>
      </c>
      <c r="O28" s="8" t="s">
        <v>28</v>
      </c>
      <c r="P28" s="7">
        <f t="shared" si="4"/>
        <v>48.25</v>
      </c>
      <c r="Q28" s="31">
        <f t="shared" si="0"/>
        <v>-0.75</v>
      </c>
      <c r="R28" s="9">
        <f t="shared" si="5"/>
        <v>10.329999999999998</v>
      </c>
      <c r="S28" s="10">
        <f t="shared" si="1"/>
        <v>58.58</v>
      </c>
      <c r="T28" s="11">
        <f t="shared" si="2"/>
        <v>0.57692307692307687</v>
      </c>
      <c r="U28" s="12">
        <f t="shared" si="3"/>
        <v>0.21409326424870462</v>
      </c>
      <c r="V28">
        <f>COUNTIF($L$2:L28,1)</f>
        <v>15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7.25" customHeight="1" x14ac:dyDescent="0.2">
      <c r="A29" s="3">
        <v>27</v>
      </c>
      <c r="B29" s="4">
        <v>45518</v>
      </c>
      <c r="C29" s="3" t="s">
        <v>129</v>
      </c>
      <c r="D29" s="3" t="s">
        <v>35</v>
      </c>
      <c r="E29" s="3">
        <v>1</v>
      </c>
      <c r="F29" s="3" t="s">
        <v>130</v>
      </c>
      <c r="G29" s="3" t="s">
        <v>20</v>
      </c>
      <c r="H29" s="3" t="s">
        <v>24</v>
      </c>
      <c r="I29" s="3" t="s">
        <v>21</v>
      </c>
      <c r="J29" s="32" t="s">
        <v>66</v>
      </c>
      <c r="K29" s="23"/>
      <c r="L29" s="6" t="s">
        <v>22</v>
      </c>
      <c r="M29" s="7">
        <v>1</v>
      </c>
      <c r="N29" s="7">
        <v>2</v>
      </c>
      <c r="O29" s="8" t="s">
        <v>28</v>
      </c>
      <c r="P29" s="7">
        <f t="shared" si="4"/>
        <v>50.25</v>
      </c>
      <c r="Q29" s="33">
        <f t="shared" si="0"/>
        <v>0</v>
      </c>
      <c r="R29" s="9">
        <f t="shared" si="5"/>
        <v>10.329999999999998</v>
      </c>
      <c r="S29" s="10">
        <f t="shared" si="1"/>
        <v>60.58</v>
      </c>
      <c r="T29" s="11">
        <f t="shared" si="2"/>
        <v>0.59259259259259256</v>
      </c>
      <c r="U29" s="12">
        <f t="shared" si="3"/>
        <v>0.20557213930348256</v>
      </c>
      <c r="V29">
        <f>COUNTIF($L$2:L29,1)</f>
        <v>16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7.25" customHeight="1" x14ac:dyDescent="0.2">
      <c r="A30" s="3">
        <v>28</v>
      </c>
      <c r="B30" s="4">
        <v>45518</v>
      </c>
      <c r="C30" s="3" t="s">
        <v>127</v>
      </c>
      <c r="D30" s="3" t="s">
        <v>23</v>
      </c>
      <c r="E30" s="3">
        <v>1</v>
      </c>
      <c r="F30" s="3" t="s">
        <v>42</v>
      </c>
      <c r="G30" s="3" t="s">
        <v>20</v>
      </c>
      <c r="H30" s="3" t="s">
        <v>24</v>
      </c>
      <c r="I30" s="3" t="s">
        <v>21</v>
      </c>
      <c r="J30" s="13" t="s">
        <v>44</v>
      </c>
      <c r="K30" s="23"/>
      <c r="L30" s="6" t="s">
        <v>22</v>
      </c>
      <c r="M30" s="7">
        <v>1.91</v>
      </c>
      <c r="N30" s="7">
        <v>2</v>
      </c>
      <c r="O30" s="8" t="s">
        <v>28</v>
      </c>
      <c r="P30" s="7">
        <f t="shared" si="4"/>
        <v>52.25</v>
      </c>
      <c r="Q30" s="28">
        <f t="shared" si="0"/>
        <v>1.8199999999999998</v>
      </c>
      <c r="R30" s="9">
        <f t="shared" si="5"/>
        <v>12.149999999999999</v>
      </c>
      <c r="S30" s="10">
        <f t="shared" si="1"/>
        <v>64.400000000000006</v>
      </c>
      <c r="T30" s="11">
        <f t="shared" si="2"/>
        <v>0.6071428571428571</v>
      </c>
      <c r="U30" s="12">
        <f t="shared" si="3"/>
        <v>0.23253588516746423</v>
      </c>
      <c r="V30">
        <f>COUNTIF($L$2:L30,1)</f>
        <v>17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7.25" customHeight="1" x14ac:dyDescent="0.2">
      <c r="A31" s="3">
        <v>29</v>
      </c>
      <c r="B31" s="4">
        <v>45518</v>
      </c>
      <c r="C31" s="3" t="s">
        <v>127</v>
      </c>
      <c r="D31" s="3" t="s">
        <v>23</v>
      </c>
      <c r="E31" s="3">
        <v>1</v>
      </c>
      <c r="F31" s="3" t="s">
        <v>131</v>
      </c>
      <c r="G31" s="3" t="s">
        <v>20</v>
      </c>
      <c r="H31" s="3" t="s">
        <v>24</v>
      </c>
      <c r="I31" s="3" t="s">
        <v>21</v>
      </c>
      <c r="J31" s="13" t="s">
        <v>44</v>
      </c>
      <c r="K31" s="23"/>
      <c r="L31" s="6" t="s">
        <v>22</v>
      </c>
      <c r="M31" s="7">
        <v>2</v>
      </c>
      <c r="N31" s="7">
        <v>2</v>
      </c>
      <c r="O31" s="8" t="s">
        <v>28</v>
      </c>
      <c r="P31" s="7">
        <f t="shared" si="4"/>
        <v>54.25</v>
      </c>
      <c r="Q31" s="28">
        <f t="shared" si="0"/>
        <v>2</v>
      </c>
      <c r="R31" s="9">
        <f t="shared" si="5"/>
        <v>14.149999999999999</v>
      </c>
      <c r="S31" s="10">
        <f t="shared" si="1"/>
        <v>68.400000000000006</v>
      </c>
      <c r="T31" s="11">
        <f t="shared" si="2"/>
        <v>0.62068965517241381</v>
      </c>
      <c r="U31" s="12">
        <f t="shared" si="3"/>
        <v>0.26082949308755771</v>
      </c>
      <c r="V31">
        <f>COUNTIF($L$2:L31,1)</f>
        <v>18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7.25" customHeight="1" x14ac:dyDescent="0.2">
      <c r="A32" s="3">
        <v>30</v>
      </c>
      <c r="B32" s="4">
        <v>45518</v>
      </c>
      <c r="C32" s="3" t="s">
        <v>127</v>
      </c>
      <c r="D32" s="3" t="s">
        <v>23</v>
      </c>
      <c r="E32" s="3">
        <v>1</v>
      </c>
      <c r="F32" s="3" t="s">
        <v>61</v>
      </c>
      <c r="G32" s="3" t="s">
        <v>20</v>
      </c>
      <c r="H32" s="3" t="s">
        <v>24</v>
      </c>
      <c r="I32" s="3" t="s">
        <v>21</v>
      </c>
      <c r="J32" s="32" t="s">
        <v>44</v>
      </c>
      <c r="K32" s="23"/>
      <c r="L32" s="6" t="s">
        <v>22</v>
      </c>
      <c r="M32" s="7">
        <v>1</v>
      </c>
      <c r="N32" s="7">
        <v>2</v>
      </c>
      <c r="O32" s="8" t="s">
        <v>28</v>
      </c>
      <c r="P32" s="7">
        <f t="shared" si="4"/>
        <v>56.25</v>
      </c>
      <c r="Q32" s="33">
        <f t="shared" si="0"/>
        <v>0</v>
      </c>
      <c r="R32" s="9">
        <f t="shared" si="5"/>
        <v>14.149999999999999</v>
      </c>
      <c r="S32" s="10">
        <f t="shared" si="1"/>
        <v>70.400000000000006</v>
      </c>
      <c r="T32" s="11">
        <f t="shared" si="2"/>
        <v>0.6333333333333333</v>
      </c>
      <c r="U32" s="12">
        <f t="shared" si="3"/>
        <v>0.25155555555555564</v>
      </c>
      <c r="V32">
        <f>COUNTIF($L$2:L32,1)</f>
        <v>19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7.25" customHeight="1" x14ac:dyDescent="0.2">
      <c r="A33" s="3">
        <v>31</v>
      </c>
      <c r="B33" s="4">
        <v>45519</v>
      </c>
      <c r="C33" s="3" t="s">
        <v>132</v>
      </c>
      <c r="D33" s="3" t="s">
        <v>35</v>
      </c>
      <c r="E33" s="3">
        <v>1</v>
      </c>
      <c r="F33" s="3" t="s">
        <v>47</v>
      </c>
      <c r="G33" s="3" t="s">
        <v>20</v>
      </c>
      <c r="H33" s="3" t="s">
        <v>24</v>
      </c>
      <c r="I33" s="3" t="s">
        <v>25</v>
      </c>
      <c r="J33" s="5" t="s">
        <v>69</v>
      </c>
      <c r="K33" s="23"/>
      <c r="L33" s="6" t="s">
        <v>27</v>
      </c>
      <c r="M33" s="7" t="s">
        <v>133</v>
      </c>
      <c r="N33" s="7">
        <v>1.5</v>
      </c>
      <c r="O33" s="8" t="s">
        <v>28</v>
      </c>
      <c r="P33" s="7">
        <f t="shared" si="4"/>
        <v>57.75</v>
      </c>
      <c r="Q33" s="31">
        <f t="shared" si="0"/>
        <v>-1.5</v>
      </c>
      <c r="R33" s="9">
        <f t="shared" si="5"/>
        <v>12.649999999999999</v>
      </c>
      <c r="S33" s="10">
        <f t="shared" si="1"/>
        <v>70.400000000000006</v>
      </c>
      <c r="T33" s="11">
        <f t="shared" si="2"/>
        <v>0.61290322580645162</v>
      </c>
      <c r="U33" s="12">
        <f t="shared" si="3"/>
        <v>0.21904761904761916</v>
      </c>
      <c r="V33">
        <f>COUNTIF($L$2:L33,1)</f>
        <v>19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7.25" customHeight="1" x14ac:dyDescent="0.2">
      <c r="A34" s="3">
        <v>32</v>
      </c>
      <c r="B34" s="4">
        <v>45519</v>
      </c>
      <c r="C34" s="3" t="s">
        <v>134</v>
      </c>
      <c r="D34" s="3" t="s">
        <v>35</v>
      </c>
      <c r="E34" s="3">
        <v>1</v>
      </c>
      <c r="F34" s="3" t="s">
        <v>48</v>
      </c>
      <c r="G34" s="3" t="s">
        <v>20</v>
      </c>
      <c r="H34" s="3" t="s">
        <v>24</v>
      </c>
      <c r="I34" s="3" t="s">
        <v>21</v>
      </c>
      <c r="J34" s="13" t="s">
        <v>71</v>
      </c>
      <c r="K34" s="23"/>
      <c r="L34" s="6" t="s">
        <v>22</v>
      </c>
      <c r="M34" s="7" t="s">
        <v>135</v>
      </c>
      <c r="N34" s="7">
        <v>1</v>
      </c>
      <c r="O34" s="8" t="s">
        <v>28</v>
      </c>
      <c r="P34" s="7">
        <f t="shared" si="4"/>
        <v>58.75</v>
      </c>
      <c r="Q34" s="28">
        <f t="shared" si="0"/>
        <v>0.97</v>
      </c>
      <c r="R34" s="9">
        <f t="shared" si="5"/>
        <v>13.62</v>
      </c>
      <c r="S34" s="10">
        <f t="shared" si="1"/>
        <v>72.37</v>
      </c>
      <c r="T34" s="11">
        <f t="shared" si="2"/>
        <v>0.625</v>
      </c>
      <c r="U34" s="12">
        <f t="shared" si="3"/>
        <v>0.23182978723404263</v>
      </c>
      <c r="V34">
        <f>COUNTIF($L$2:L34,1)</f>
        <v>20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9.25" customHeight="1" x14ac:dyDescent="0.2">
      <c r="A35" s="3">
        <v>33</v>
      </c>
      <c r="B35" s="4">
        <v>45520</v>
      </c>
      <c r="C35" s="3" t="s">
        <v>136</v>
      </c>
      <c r="D35" s="3" t="s">
        <v>23</v>
      </c>
      <c r="E35" s="3">
        <v>2</v>
      </c>
      <c r="F35" s="3" t="s">
        <v>54</v>
      </c>
      <c r="G35" s="3" t="s">
        <v>20</v>
      </c>
      <c r="H35" s="3" t="s">
        <v>24</v>
      </c>
      <c r="I35" s="3" t="s">
        <v>25</v>
      </c>
      <c r="J35" s="13" t="s">
        <v>137</v>
      </c>
      <c r="K35" s="23"/>
      <c r="L35" s="6" t="s">
        <v>22</v>
      </c>
      <c r="M35" s="7">
        <v>2.6</v>
      </c>
      <c r="N35" s="7">
        <v>1</v>
      </c>
      <c r="O35" s="8" t="s">
        <v>28</v>
      </c>
      <c r="P35" s="7">
        <f t="shared" si="4"/>
        <v>59.75</v>
      </c>
      <c r="Q35" s="28">
        <f t="shared" si="0"/>
        <v>1.6</v>
      </c>
      <c r="R35" s="9">
        <f t="shared" si="5"/>
        <v>15.219999999999999</v>
      </c>
      <c r="S35" s="10">
        <f t="shared" si="1"/>
        <v>74.97</v>
      </c>
      <c r="T35" s="11">
        <f t="shared" si="2"/>
        <v>0.63636363636363635</v>
      </c>
      <c r="U35" s="12">
        <f t="shared" si="3"/>
        <v>0.25472803347280332</v>
      </c>
      <c r="V35">
        <f>COUNTIF($L$2:L35,1)</f>
        <v>21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9.25" customHeight="1" x14ac:dyDescent="0.2">
      <c r="A36" s="3">
        <v>34</v>
      </c>
      <c r="B36" s="4">
        <v>45520</v>
      </c>
      <c r="C36" s="3" t="s">
        <v>138</v>
      </c>
      <c r="D36" s="3" t="s">
        <v>23</v>
      </c>
      <c r="E36" s="3">
        <v>2</v>
      </c>
      <c r="F36" s="3" t="s">
        <v>54</v>
      </c>
      <c r="G36" s="3" t="s">
        <v>20</v>
      </c>
      <c r="H36" s="3" t="s">
        <v>24</v>
      </c>
      <c r="I36" s="3" t="s">
        <v>25</v>
      </c>
      <c r="J36" s="13" t="s">
        <v>139</v>
      </c>
      <c r="K36" s="23"/>
      <c r="L36" s="6" t="s">
        <v>22</v>
      </c>
      <c r="M36" s="7">
        <v>2.58</v>
      </c>
      <c r="N36" s="7">
        <v>1.5</v>
      </c>
      <c r="O36" s="8" t="s">
        <v>28</v>
      </c>
      <c r="P36" s="7">
        <f t="shared" si="4"/>
        <v>61.25</v>
      </c>
      <c r="Q36" s="28">
        <f t="shared" si="0"/>
        <v>2.37</v>
      </c>
      <c r="R36" s="9">
        <f t="shared" si="5"/>
        <v>17.59</v>
      </c>
      <c r="S36" s="10">
        <f t="shared" si="1"/>
        <v>78.84</v>
      </c>
      <c r="T36" s="11">
        <f t="shared" si="2"/>
        <v>0.6470588235294118</v>
      </c>
      <c r="U36" s="12">
        <f t="shared" si="3"/>
        <v>0.28718367346938783</v>
      </c>
      <c r="V36">
        <f>COUNTIF($L$2:L36,1)</f>
        <v>22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30" customHeight="1" x14ac:dyDescent="0.2">
      <c r="A37" s="3">
        <v>35</v>
      </c>
      <c r="B37" s="4">
        <v>45520</v>
      </c>
      <c r="C37" s="3" t="s">
        <v>140</v>
      </c>
      <c r="D37" s="3" t="s">
        <v>59</v>
      </c>
      <c r="E37" s="3">
        <v>2</v>
      </c>
      <c r="F37" s="3" t="s">
        <v>141</v>
      </c>
      <c r="G37" s="3" t="s">
        <v>20</v>
      </c>
      <c r="H37" s="3" t="s">
        <v>24</v>
      </c>
      <c r="I37" s="3" t="s">
        <v>25</v>
      </c>
      <c r="J37" s="13" t="s">
        <v>142</v>
      </c>
      <c r="K37" s="23" t="s">
        <v>143</v>
      </c>
      <c r="L37" s="6" t="s">
        <v>27</v>
      </c>
      <c r="M37" s="7">
        <v>2.62</v>
      </c>
      <c r="N37" s="7">
        <v>2</v>
      </c>
      <c r="O37" s="8" t="s">
        <v>28</v>
      </c>
      <c r="P37" s="7">
        <f t="shared" si="4"/>
        <v>63.25</v>
      </c>
      <c r="Q37" s="31">
        <f t="shared" si="0"/>
        <v>-2</v>
      </c>
      <c r="R37" s="9">
        <f t="shared" si="5"/>
        <v>15.59</v>
      </c>
      <c r="S37" s="10">
        <f t="shared" si="1"/>
        <v>78.84</v>
      </c>
      <c r="T37" s="11">
        <f t="shared" si="2"/>
        <v>0.62857142857142856</v>
      </c>
      <c r="U37" s="12">
        <f t="shared" si="3"/>
        <v>0.24648221343873522</v>
      </c>
      <c r="V37">
        <f>COUNTIF($L$2:L37,1)</f>
        <v>22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7.25" customHeight="1" x14ac:dyDescent="0.2">
      <c r="A38" s="3">
        <v>36</v>
      </c>
      <c r="B38" s="4">
        <v>45520</v>
      </c>
      <c r="C38" s="3" t="s">
        <v>144</v>
      </c>
      <c r="D38" s="3" t="s">
        <v>23</v>
      </c>
      <c r="E38" s="3">
        <v>1</v>
      </c>
      <c r="F38" s="3" t="s">
        <v>145</v>
      </c>
      <c r="G38" s="3" t="s">
        <v>20</v>
      </c>
      <c r="H38" s="3" t="s">
        <v>24</v>
      </c>
      <c r="I38" s="3" t="s">
        <v>25</v>
      </c>
      <c r="J38" s="13" t="s">
        <v>146</v>
      </c>
      <c r="K38" s="23"/>
      <c r="L38" s="6" t="s">
        <v>22</v>
      </c>
      <c r="M38" s="7">
        <v>1.9</v>
      </c>
      <c r="N38" s="7">
        <v>2</v>
      </c>
      <c r="O38" s="8" t="s">
        <v>28</v>
      </c>
      <c r="P38" s="7">
        <f t="shared" si="4"/>
        <v>65.25</v>
      </c>
      <c r="Q38" s="28">
        <f t="shared" si="0"/>
        <v>1.7999999999999998</v>
      </c>
      <c r="R38" s="9">
        <f t="shared" si="5"/>
        <v>17.39</v>
      </c>
      <c r="S38" s="10">
        <f t="shared" si="1"/>
        <v>82.64</v>
      </c>
      <c r="T38" s="11">
        <f t="shared" si="2"/>
        <v>0.63888888888888884</v>
      </c>
      <c r="U38" s="12">
        <f t="shared" si="3"/>
        <v>0.26651340996168582</v>
      </c>
      <c r="V38">
        <f>COUNTIF($L$2:L38,1)</f>
        <v>23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7.25" customHeight="1" x14ac:dyDescent="0.2">
      <c r="A39" s="3">
        <v>37</v>
      </c>
      <c r="B39" s="4">
        <v>45520</v>
      </c>
      <c r="C39" s="3" t="s">
        <v>144</v>
      </c>
      <c r="D39" s="3" t="s">
        <v>23</v>
      </c>
      <c r="E39" s="3">
        <v>1</v>
      </c>
      <c r="F39" s="3" t="s">
        <v>147</v>
      </c>
      <c r="G39" s="3" t="s">
        <v>20</v>
      </c>
      <c r="H39" s="3" t="s">
        <v>24</v>
      </c>
      <c r="I39" s="3" t="s">
        <v>21</v>
      </c>
      <c r="J39" s="13" t="s">
        <v>146</v>
      </c>
      <c r="K39" s="23"/>
      <c r="L39" s="6" t="s">
        <v>22</v>
      </c>
      <c r="M39" s="7">
        <v>1.93</v>
      </c>
      <c r="N39" s="7">
        <v>3</v>
      </c>
      <c r="O39" s="8" t="s">
        <v>28</v>
      </c>
      <c r="P39" s="7">
        <f t="shared" si="4"/>
        <v>68.25</v>
      </c>
      <c r="Q39" s="28">
        <f t="shared" si="0"/>
        <v>2.79</v>
      </c>
      <c r="R39" s="9">
        <f t="shared" si="5"/>
        <v>20.18</v>
      </c>
      <c r="S39" s="10">
        <f t="shared" si="1"/>
        <v>88.43</v>
      </c>
      <c r="T39" s="11">
        <f t="shared" si="2"/>
        <v>0.64864864864864868</v>
      </c>
      <c r="U39" s="12">
        <f t="shared" si="3"/>
        <v>0.2956776556776558</v>
      </c>
      <c r="V39">
        <f>COUNTIF($L$2:L39,1)</f>
        <v>24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7.25" customHeight="1" x14ac:dyDescent="0.2">
      <c r="A40" s="3">
        <v>38</v>
      </c>
      <c r="B40" s="4">
        <v>45520</v>
      </c>
      <c r="C40" s="3" t="s">
        <v>148</v>
      </c>
      <c r="D40" s="3" t="s">
        <v>23</v>
      </c>
      <c r="E40" s="3">
        <v>1</v>
      </c>
      <c r="F40" s="3" t="s">
        <v>68</v>
      </c>
      <c r="G40" s="3" t="s">
        <v>20</v>
      </c>
      <c r="H40" s="3" t="s">
        <v>24</v>
      </c>
      <c r="I40" s="3" t="s">
        <v>21</v>
      </c>
      <c r="J40" s="5" t="s">
        <v>62</v>
      </c>
      <c r="K40" s="23"/>
      <c r="L40" s="6" t="s">
        <v>27</v>
      </c>
      <c r="M40" s="7">
        <v>1.97</v>
      </c>
      <c r="N40" s="7">
        <v>2</v>
      </c>
      <c r="O40" s="8" t="s">
        <v>28</v>
      </c>
      <c r="P40" s="7">
        <f t="shared" si="4"/>
        <v>70.25</v>
      </c>
      <c r="Q40" s="31">
        <f t="shared" si="0"/>
        <v>-2</v>
      </c>
      <c r="R40" s="9">
        <f t="shared" si="5"/>
        <v>18.18</v>
      </c>
      <c r="S40" s="10">
        <f t="shared" si="1"/>
        <v>88.43</v>
      </c>
      <c r="T40" s="11">
        <f t="shared" si="2"/>
        <v>0.63157894736842102</v>
      </c>
      <c r="U40" s="12">
        <f t="shared" si="3"/>
        <v>0.25879003558718872</v>
      </c>
      <c r="V40">
        <f>COUNTIF($L$2:L40,1)</f>
        <v>24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9.25" customHeight="1" x14ac:dyDescent="0.2">
      <c r="A41" s="3">
        <v>39</v>
      </c>
      <c r="B41" s="4">
        <v>45521</v>
      </c>
      <c r="C41" s="3" t="s">
        <v>149</v>
      </c>
      <c r="D41" s="3" t="s">
        <v>23</v>
      </c>
      <c r="E41" s="3">
        <v>2</v>
      </c>
      <c r="F41" s="3" t="s">
        <v>106</v>
      </c>
      <c r="G41" s="3" t="s">
        <v>20</v>
      </c>
      <c r="H41" s="3" t="s">
        <v>24</v>
      </c>
      <c r="I41" s="3" t="s">
        <v>25</v>
      </c>
      <c r="J41" s="13" t="s">
        <v>150</v>
      </c>
      <c r="K41" s="23"/>
      <c r="L41" s="6" t="s">
        <v>22</v>
      </c>
      <c r="M41" s="7">
        <v>2.59</v>
      </c>
      <c r="N41" s="7">
        <v>1.5</v>
      </c>
      <c r="O41" s="8" t="s">
        <v>28</v>
      </c>
      <c r="P41" s="7">
        <f t="shared" si="4"/>
        <v>71.75</v>
      </c>
      <c r="Q41" s="28">
        <f t="shared" si="0"/>
        <v>2.3849999999999998</v>
      </c>
      <c r="R41" s="9">
        <f t="shared" si="5"/>
        <v>20.564999999999998</v>
      </c>
      <c r="S41" s="10">
        <f t="shared" si="1"/>
        <v>92.314999999999998</v>
      </c>
      <c r="T41" s="11">
        <f t="shared" si="2"/>
        <v>0.64102564102564108</v>
      </c>
      <c r="U41" s="12">
        <f t="shared" si="3"/>
        <v>0.28662020905923341</v>
      </c>
      <c r="V41">
        <f>COUNTIF($L$2:L41,1)</f>
        <v>25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7.75" customHeight="1" x14ac:dyDescent="0.2">
      <c r="A42" s="3">
        <v>40</v>
      </c>
      <c r="B42" s="4">
        <v>45521</v>
      </c>
      <c r="C42" s="3" t="s">
        <v>151</v>
      </c>
      <c r="D42" s="3" t="s">
        <v>23</v>
      </c>
      <c r="E42" s="3">
        <v>2</v>
      </c>
      <c r="F42" s="3" t="s">
        <v>152</v>
      </c>
      <c r="G42" s="3" t="s">
        <v>20</v>
      </c>
      <c r="H42" s="3" t="s">
        <v>24</v>
      </c>
      <c r="I42" s="3" t="s">
        <v>25</v>
      </c>
      <c r="J42" s="5" t="s">
        <v>153</v>
      </c>
      <c r="K42" s="23" t="s">
        <v>143</v>
      </c>
      <c r="L42" s="6" t="s">
        <v>27</v>
      </c>
      <c r="M42" s="7">
        <v>2.4500000000000002</v>
      </c>
      <c r="N42" s="7">
        <v>3</v>
      </c>
      <c r="O42" s="8" t="s">
        <v>28</v>
      </c>
      <c r="P42" s="7">
        <f t="shared" si="4"/>
        <v>74.75</v>
      </c>
      <c r="Q42" s="31">
        <f t="shared" si="0"/>
        <v>-3</v>
      </c>
      <c r="R42" s="9">
        <f t="shared" si="5"/>
        <v>17.564999999999998</v>
      </c>
      <c r="S42" s="10">
        <f t="shared" si="1"/>
        <v>92.314999999999998</v>
      </c>
      <c r="T42" s="11">
        <f t="shared" si="2"/>
        <v>0.625</v>
      </c>
      <c r="U42" s="12">
        <f t="shared" si="3"/>
        <v>0.23498327759197321</v>
      </c>
      <c r="V42">
        <f>COUNTIF($L$2:L42,1)</f>
        <v>25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7.25" customHeight="1" x14ac:dyDescent="0.2">
      <c r="A43" s="3">
        <v>41</v>
      </c>
      <c r="B43" s="4">
        <v>45521</v>
      </c>
      <c r="C43" s="3" t="s">
        <v>154</v>
      </c>
      <c r="D43" s="3" t="s">
        <v>23</v>
      </c>
      <c r="E43" s="3">
        <v>1</v>
      </c>
      <c r="F43" s="3" t="s">
        <v>37</v>
      </c>
      <c r="G43" s="3" t="s">
        <v>20</v>
      </c>
      <c r="H43" s="3" t="s">
        <v>24</v>
      </c>
      <c r="I43" s="3" t="s">
        <v>25</v>
      </c>
      <c r="J43" s="5" t="s">
        <v>49</v>
      </c>
      <c r="K43" s="23"/>
      <c r="L43" s="6" t="s">
        <v>27</v>
      </c>
      <c r="M43" s="7">
        <v>1.96</v>
      </c>
      <c r="N43" s="7">
        <v>1.5</v>
      </c>
      <c r="O43" s="8" t="s">
        <v>28</v>
      </c>
      <c r="P43" s="7">
        <f t="shared" si="4"/>
        <v>76.25</v>
      </c>
      <c r="Q43" s="31">
        <f t="shared" si="0"/>
        <v>-1.5</v>
      </c>
      <c r="R43" s="9">
        <f t="shared" si="5"/>
        <v>16.064999999999998</v>
      </c>
      <c r="S43" s="10">
        <f t="shared" si="1"/>
        <v>92.314999999999998</v>
      </c>
      <c r="T43" s="11">
        <f t="shared" si="2"/>
        <v>0.6097560975609756</v>
      </c>
      <c r="U43" s="12">
        <f t="shared" si="3"/>
        <v>0.21068852459016391</v>
      </c>
      <c r="V43">
        <f>COUNTIF($L$2:L43,1)</f>
        <v>25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9.25" customHeight="1" x14ac:dyDescent="0.2">
      <c r="A44" s="3">
        <v>42</v>
      </c>
      <c r="B44" s="4">
        <v>45521</v>
      </c>
      <c r="C44" s="3" t="s">
        <v>155</v>
      </c>
      <c r="D44" s="3" t="s">
        <v>23</v>
      </c>
      <c r="E44" s="3">
        <v>2</v>
      </c>
      <c r="F44" s="3" t="s">
        <v>121</v>
      </c>
      <c r="G44" s="3" t="s">
        <v>20</v>
      </c>
      <c r="H44" s="3" t="s">
        <v>24</v>
      </c>
      <c r="I44" s="3" t="s">
        <v>25</v>
      </c>
      <c r="J44" s="13" t="s">
        <v>156</v>
      </c>
      <c r="K44" s="23"/>
      <c r="L44" s="6" t="s">
        <v>27</v>
      </c>
      <c r="M44" s="7">
        <v>2.91</v>
      </c>
      <c r="N44" s="7">
        <v>1</v>
      </c>
      <c r="O44" s="8" t="s">
        <v>28</v>
      </c>
      <c r="P44" s="7">
        <f t="shared" si="4"/>
        <v>77.25</v>
      </c>
      <c r="Q44" s="31">
        <f t="shared" si="0"/>
        <v>-1</v>
      </c>
      <c r="R44" s="9">
        <f t="shared" si="5"/>
        <v>15.064999999999998</v>
      </c>
      <c r="S44" s="10">
        <f t="shared" si="1"/>
        <v>92.314999999999998</v>
      </c>
      <c r="T44" s="11">
        <f t="shared" si="2"/>
        <v>0.59523809523809523</v>
      </c>
      <c r="U44" s="12">
        <f t="shared" si="3"/>
        <v>0.19501618122977343</v>
      </c>
      <c r="V44">
        <f>COUNTIF($L$2:L44,1)</f>
        <v>25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7.25" customHeight="1" x14ac:dyDescent="0.2">
      <c r="A45" s="3">
        <v>43</v>
      </c>
      <c r="B45" s="4">
        <v>45521</v>
      </c>
      <c r="C45" s="3" t="s">
        <v>157</v>
      </c>
      <c r="D45" s="3" t="s">
        <v>23</v>
      </c>
      <c r="E45" s="3">
        <v>1</v>
      </c>
      <c r="F45" s="3" t="s">
        <v>47</v>
      </c>
      <c r="G45" s="3" t="s">
        <v>20</v>
      </c>
      <c r="H45" s="3" t="s">
        <v>24</v>
      </c>
      <c r="I45" s="3" t="s">
        <v>25</v>
      </c>
      <c r="J45" s="5" t="s">
        <v>49</v>
      </c>
      <c r="K45" s="23"/>
      <c r="L45" s="6" t="s">
        <v>27</v>
      </c>
      <c r="M45" s="7">
        <v>1.98</v>
      </c>
      <c r="N45" s="7">
        <v>2</v>
      </c>
      <c r="O45" s="8" t="s">
        <v>28</v>
      </c>
      <c r="P45" s="7">
        <f t="shared" si="4"/>
        <v>79.25</v>
      </c>
      <c r="Q45" s="31">
        <f t="shared" si="0"/>
        <v>-2</v>
      </c>
      <c r="R45" s="9">
        <f t="shared" si="5"/>
        <v>13.064999999999998</v>
      </c>
      <c r="S45" s="10">
        <f t="shared" si="1"/>
        <v>92.314999999999998</v>
      </c>
      <c r="T45" s="11">
        <f t="shared" si="2"/>
        <v>0.58139534883720934</v>
      </c>
      <c r="U45" s="12">
        <f t="shared" si="3"/>
        <v>0.16485804416403782</v>
      </c>
      <c r="V45">
        <f>COUNTIF($L$2:L45,1)</f>
        <v>25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7" customHeight="1" x14ac:dyDescent="0.2">
      <c r="A46" s="3">
        <v>44</v>
      </c>
      <c r="B46" s="4">
        <v>45521</v>
      </c>
      <c r="C46" s="3" t="s">
        <v>158</v>
      </c>
      <c r="D46" s="3" t="s">
        <v>59</v>
      </c>
      <c r="E46" s="3">
        <v>2</v>
      </c>
      <c r="F46" s="3" t="s">
        <v>159</v>
      </c>
      <c r="G46" s="3" t="s">
        <v>20</v>
      </c>
      <c r="H46" s="3" t="s">
        <v>24</v>
      </c>
      <c r="I46" s="3" t="s">
        <v>25</v>
      </c>
      <c r="J46" s="5" t="s">
        <v>160</v>
      </c>
      <c r="K46" s="23" t="s">
        <v>143</v>
      </c>
      <c r="L46" s="6" t="s">
        <v>27</v>
      </c>
      <c r="M46" s="7">
        <v>2.39</v>
      </c>
      <c r="N46" s="7">
        <v>0.64</v>
      </c>
      <c r="O46" s="8" t="s">
        <v>28</v>
      </c>
      <c r="P46" s="7">
        <f t="shared" si="4"/>
        <v>79.89</v>
      </c>
      <c r="Q46" s="31">
        <f t="shared" si="0"/>
        <v>-0.64</v>
      </c>
      <c r="R46" s="9">
        <f t="shared" si="5"/>
        <v>12.424999999999997</v>
      </c>
      <c r="S46" s="10">
        <f t="shared" si="1"/>
        <v>92.314999999999998</v>
      </c>
      <c r="T46" s="11">
        <f t="shared" si="2"/>
        <v>0.56818181818181823</v>
      </c>
      <c r="U46" s="12">
        <f t="shared" si="3"/>
        <v>0.15552634872950302</v>
      </c>
      <c r="V46">
        <f>COUNTIF($L$2:L46,1)</f>
        <v>25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7.25" customHeight="1" x14ac:dyDescent="0.2">
      <c r="A47" s="3">
        <v>45</v>
      </c>
      <c r="B47" s="4">
        <v>45522</v>
      </c>
      <c r="C47" s="3" t="s">
        <v>161</v>
      </c>
      <c r="D47" s="3" t="s">
        <v>59</v>
      </c>
      <c r="E47" s="3">
        <v>1</v>
      </c>
      <c r="F47" s="3" t="s">
        <v>60</v>
      </c>
      <c r="G47" s="3" t="s">
        <v>20</v>
      </c>
      <c r="H47" s="3" t="s">
        <v>24</v>
      </c>
      <c r="I47" s="3" t="s">
        <v>25</v>
      </c>
      <c r="J47" s="13" t="s">
        <v>79</v>
      </c>
      <c r="K47" s="23"/>
      <c r="L47" s="6" t="s">
        <v>22</v>
      </c>
      <c r="M47" s="7">
        <v>1.99</v>
      </c>
      <c r="N47" s="7">
        <v>2</v>
      </c>
      <c r="O47" s="8" t="s">
        <v>28</v>
      </c>
      <c r="P47" s="7">
        <f t="shared" si="4"/>
        <v>81.89</v>
      </c>
      <c r="Q47" s="28">
        <f t="shared" si="0"/>
        <v>1.98</v>
      </c>
      <c r="R47" s="9">
        <f t="shared" si="5"/>
        <v>14.404999999999998</v>
      </c>
      <c r="S47" s="10">
        <f t="shared" si="1"/>
        <v>96.295000000000002</v>
      </c>
      <c r="T47" s="11">
        <f t="shared" si="2"/>
        <v>0.57777777777777772</v>
      </c>
      <c r="U47" s="12">
        <f t="shared" si="3"/>
        <v>0.17590670411527659</v>
      </c>
      <c r="V47">
        <f>COUNTIF($L$2:L47,1)</f>
        <v>26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7.25" customHeight="1" x14ac:dyDescent="0.2">
      <c r="A48" s="3">
        <v>46</v>
      </c>
      <c r="B48" s="4">
        <v>45522</v>
      </c>
      <c r="C48" s="3" t="s">
        <v>162</v>
      </c>
      <c r="D48" s="3" t="s">
        <v>59</v>
      </c>
      <c r="E48" s="3">
        <v>1</v>
      </c>
      <c r="F48" s="3" t="s">
        <v>145</v>
      </c>
      <c r="G48" s="3" t="s">
        <v>20</v>
      </c>
      <c r="H48" s="3" t="s">
        <v>24</v>
      </c>
      <c r="I48" s="3" t="s">
        <v>25</v>
      </c>
      <c r="J48" s="5" t="s">
        <v>76</v>
      </c>
      <c r="K48" s="23" t="s">
        <v>143</v>
      </c>
      <c r="L48" s="6" t="s">
        <v>27</v>
      </c>
      <c r="M48" s="7">
        <v>1.96</v>
      </c>
      <c r="N48" s="7">
        <v>2</v>
      </c>
      <c r="O48" s="8" t="s">
        <v>28</v>
      </c>
      <c r="P48" s="7">
        <f t="shared" si="4"/>
        <v>83.89</v>
      </c>
      <c r="Q48" s="31">
        <f t="shared" si="0"/>
        <v>-2</v>
      </c>
      <c r="R48" s="9">
        <f t="shared" si="5"/>
        <v>12.404999999999998</v>
      </c>
      <c r="S48" s="10">
        <f t="shared" si="1"/>
        <v>96.295000000000002</v>
      </c>
      <c r="T48" s="11">
        <f t="shared" si="2"/>
        <v>0.56521739130434778</v>
      </c>
      <c r="U48" s="12">
        <f t="shared" si="3"/>
        <v>0.14787221361306474</v>
      </c>
      <c r="V48">
        <f>COUNTIF($L$2:L48,1)</f>
        <v>26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7.25" customHeight="1" x14ac:dyDescent="0.2">
      <c r="A49" s="3">
        <v>47</v>
      </c>
      <c r="B49" s="4">
        <v>45522</v>
      </c>
      <c r="C49" s="3" t="s">
        <v>163</v>
      </c>
      <c r="D49" s="3" t="s">
        <v>59</v>
      </c>
      <c r="E49" s="3">
        <v>1</v>
      </c>
      <c r="F49" s="3" t="s">
        <v>60</v>
      </c>
      <c r="G49" s="3" t="s">
        <v>20</v>
      </c>
      <c r="H49" s="3" t="s">
        <v>24</v>
      </c>
      <c r="I49" s="3" t="s">
        <v>25</v>
      </c>
      <c r="J49" s="13" t="s">
        <v>31</v>
      </c>
      <c r="K49" s="23" t="s">
        <v>33</v>
      </c>
      <c r="L49" s="6" t="s">
        <v>22</v>
      </c>
      <c r="M49" s="7">
        <v>1.87</v>
      </c>
      <c r="N49" s="7">
        <v>1</v>
      </c>
      <c r="O49" s="8" t="s">
        <v>28</v>
      </c>
      <c r="P49" s="7">
        <f t="shared" si="4"/>
        <v>84.89</v>
      </c>
      <c r="Q49" s="28">
        <f t="shared" si="0"/>
        <v>0.87000000000000011</v>
      </c>
      <c r="R49" s="9">
        <f t="shared" si="5"/>
        <v>13.274999999999999</v>
      </c>
      <c r="S49" s="10">
        <f t="shared" si="1"/>
        <v>98.164999999999992</v>
      </c>
      <c r="T49" s="11">
        <f t="shared" si="2"/>
        <v>0.57446808510638303</v>
      </c>
      <c r="U49" s="12">
        <f t="shared" si="3"/>
        <v>0.15637884320885842</v>
      </c>
      <c r="V49">
        <f>COUNTIF($L$2:L49,1)</f>
        <v>27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7.25" customHeight="1" x14ac:dyDescent="0.2">
      <c r="A50" s="3">
        <v>48</v>
      </c>
      <c r="B50" s="4">
        <v>45522</v>
      </c>
      <c r="C50" s="3" t="s">
        <v>164</v>
      </c>
      <c r="D50" s="3" t="s">
        <v>59</v>
      </c>
      <c r="E50" s="3">
        <v>1</v>
      </c>
      <c r="F50" s="3" t="s">
        <v>34</v>
      </c>
      <c r="G50" s="3" t="s">
        <v>20</v>
      </c>
      <c r="H50" s="3" t="s">
        <v>24</v>
      </c>
      <c r="I50" s="3" t="s">
        <v>21</v>
      </c>
      <c r="J50" s="13" t="s">
        <v>31</v>
      </c>
      <c r="K50" s="23"/>
      <c r="L50" s="6" t="s">
        <v>22</v>
      </c>
      <c r="M50" s="7">
        <v>1.9</v>
      </c>
      <c r="N50" s="7">
        <v>3</v>
      </c>
      <c r="O50" s="8" t="s">
        <v>28</v>
      </c>
      <c r="P50" s="7">
        <f t="shared" si="4"/>
        <v>87.89</v>
      </c>
      <c r="Q50" s="28">
        <f t="shared" si="0"/>
        <v>2.6999999999999993</v>
      </c>
      <c r="R50" s="9">
        <f t="shared" si="5"/>
        <v>15.974999999999998</v>
      </c>
      <c r="S50" s="10">
        <f t="shared" si="1"/>
        <v>103.86499999999999</v>
      </c>
      <c r="T50" s="11">
        <f t="shared" si="2"/>
        <v>0.58333333333333337</v>
      </c>
      <c r="U50" s="12">
        <f t="shared" si="3"/>
        <v>0.18176129252474676</v>
      </c>
      <c r="V50">
        <f>COUNTIF($L$2:L50,1)</f>
        <v>28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7.25" customHeight="1" x14ac:dyDescent="0.2">
      <c r="A51" s="3">
        <v>49</v>
      </c>
      <c r="B51" s="4">
        <v>45522</v>
      </c>
      <c r="C51" s="3" t="s">
        <v>164</v>
      </c>
      <c r="D51" s="3" t="s">
        <v>59</v>
      </c>
      <c r="E51" s="3">
        <v>1</v>
      </c>
      <c r="F51" s="3" t="s">
        <v>145</v>
      </c>
      <c r="G51" s="3" t="s">
        <v>20</v>
      </c>
      <c r="H51" s="3" t="s">
        <v>24</v>
      </c>
      <c r="I51" s="3" t="s">
        <v>21</v>
      </c>
      <c r="J51" s="5" t="s">
        <v>31</v>
      </c>
      <c r="K51" s="23" t="s">
        <v>143</v>
      </c>
      <c r="L51" s="6" t="s">
        <v>27</v>
      </c>
      <c r="M51" s="7">
        <v>1.9</v>
      </c>
      <c r="N51" s="7">
        <v>2</v>
      </c>
      <c r="O51" s="8" t="s">
        <v>28</v>
      </c>
      <c r="P51" s="7">
        <f t="shared" si="4"/>
        <v>89.89</v>
      </c>
      <c r="Q51" s="31">
        <f t="shared" si="0"/>
        <v>-2</v>
      </c>
      <c r="R51" s="9">
        <f t="shared" si="5"/>
        <v>13.974999999999998</v>
      </c>
      <c r="S51" s="10">
        <f t="shared" si="1"/>
        <v>103.86499999999999</v>
      </c>
      <c r="T51" s="11">
        <f t="shared" si="2"/>
        <v>0.5714285714285714</v>
      </c>
      <c r="U51" s="12">
        <f t="shared" si="3"/>
        <v>0.15546779397040822</v>
      </c>
      <c r="V51">
        <f>COUNTIF($L$2:L51,1)</f>
        <v>28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7.25" customHeight="1" x14ac:dyDescent="0.2">
      <c r="A52" s="3">
        <v>50</v>
      </c>
      <c r="B52" s="4">
        <v>45522</v>
      </c>
      <c r="C52" s="3" t="s">
        <v>163</v>
      </c>
      <c r="D52" s="3" t="s">
        <v>59</v>
      </c>
      <c r="E52" s="3">
        <v>1</v>
      </c>
      <c r="F52" s="3" t="s">
        <v>94</v>
      </c>
      <c r="G52" s="3" t="s">
        <v>20</v>
      </c>
      <c r="H52" s="3" t="s">
        <v>24</v>
      </c>
      <c r="I52" s="3" t="s">
        <v>21</v>
      </c>
      <c r="J52" s="5" t="s">
        <v>31</v>
      </c>
      <c r="K52" s="23" t="s">
        <v>33</v>
      </c>
      <c r="L52" s="6" t="s">
        <v>27</v>
      </c>
      <c r="M52" s="7">
        <v>1.98</v>
      </c>
      <c r="N52" s="7">
        <v>2</v>
      </c>
      <c r="O52" s="8" t="s">
        <v>28</v>
      </c>
      <c r="P52" s="7">
        <f t="shared" si="4"/>
        <v>91.89</v>
      </c>
      <c r="Q52" s="31">
        <f t="shared" si="0"/>
        <v>-2</v>
      </c>
      <c r="R52" s="9">
        <f t="shared" si="5"/>
        <v>11.974999999999998</v>
      </c>
      <c r="S52" s="10">
        <f t="shared" si="1"/>
        <v>103.86499999999999</v>
      </c>
      <c r="T52" s="11">
        <f t="shared" si="2"/>
        <v>0.56000000000000005</v>
      </c>
      <c r="U52" s="12">
        <f t="shared" si="3"/>
        <v>0.13031885950593095</v>
      </c>
      <c r="V52">
        <f>COUNTIF($L$2:L52,1)</f>
        <v>28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7.25" customHeight="1" x14ac:dyDescent="0.2">
      <c r="A53" s="3">
        <v>51</v>
      </c>
      <c r="B53" s="4">
        <v>45523</v>
      </c>
      <c r="C53" s="3" t="s">
        <v>165</v>
      </c>
      <c r="D53" s="3" t="s">
        <v>59</v>
      </c>
      <c r="E53" s="3">
        <v>1</v>
      </c>
      <c r="F53" s="3" t="s">
        <v>52</v>
      </c>
      <c r="G53" s="3" t="s">
        <v>20</v>
      </c>
      <c r="H53" s="3" t="s">
        <v>24</v>
      </c>
      <c r="I53" s="3" t="s">
        <v>21</v>
      </c>
      <c r="J53" s="13" t="s">
        <v>36</v>
      </c>
      <c r="K53" s="23"/>
      <c r="L53" s="6" t="s">
        <v>22</v>
      </c>
      <c r="M53" s="7">
        <v>1.9</v>
      </c>
      <c r="N53" s="7">
        <v>1</v>
      </c>
      <c r="O53" s="8" t="s">
        <v>28</v>
      </c>
      <c r="P53" s="7">
        <f t="shared" si="4"/>
        <v>92.89</v>
      </c>
      <c r="Q53" s="28">
        <f t="shared" si="0"/>
        <v>0.89999999999999991</v>
      </c>
      <c r="R53" s="9">
        <f t="shared" si="5"/>
        <v>12.874999999999998</v>
      </c>
      <c r="S53" s="10">
        <f t="shared" si="1"/>
        <v>105.765</v>
      </c>
      <c r="T53" s="11">
        <f t="shared" si="2"/>
        <v>0.56862745098039214</v>
      </c>
      <c r="U53" s="12">
        <f t="shared" si="3"/>
        <v>0.13860480137797396</v>
      </c>
      <c r="V53">
        <f>COUNTIF($L$2:L53,1)</f>
        <v>29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7.25" customHeight="1" x14ac:dyDescent="0.2">
      <c r="A54" s="3">
        <v>52</v>
      </c>
      <c r="B54" s="4">
        <v>45524</v>
      </c>
      <c r="C54" s="3" t="s">
        <v>166</v>
      </c>
      <c r="D54" s="3" t="s">
        <v>59</v>
      </c>
      <c r="E54" s="3">
        <v>1</v>
      </c>
      <c r="F54" s="3" t="s">
        <v>84</v>
      </c>
      <c r="G54" s="3" t="s">
        <v>20</v>
      </c>
      <c r="H54" s="3" t="s">
        <v>24</v>
      </c>
      <c r="I54" s="3" t="s">
        <v>21</v>
      </c>
      <c r="J54" s="5" t="s">
        <v>76</v>
      </c>
      <c r="K54" s="23" t="s">
        <v>167</v>
      </c>
      <c r="L54" s="6" t="s">
        <v>27</v>
      </c>
      <c r="M54" s="7">
        <v>1.94</v>
      </c>
      <c r="N54" s="7">
        <v>0.75</v>
      </c>
      <c r="O54" s="8" t="s">
        <v>28</v>
      </c>
      <c r="P54" s="7">
        <f t="shared" si="4"/>
        <v>93.64</v>
      </c>
      <c r="Q54" s="31">
        <f t="shared" si="0"/>
        <v>-0.75</v>
      </c>
      <c r="R54" s="9">
        <f t="shared" si="5"/>
        <v>12.124999999999998</v>
      </c>
      <c r="S54" s="10">
        <f t="shared" si="1"/>
        <v>105.765</v>
      </c>
      <c r="T54" s="11">
        <f t="shared" si="2"/>
        <v>0.55769230769230771</v>
      </c>
      <c r="U54" s="12">
        <f t="shared" si="3"/>
        <v>0.12948526270824434</v>
      </c>
      <c r="V54">
        <f>COUNTIF($L$2:L54,1)</f>
        <v>29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7.25" customHeight="1" x14ac:dyDescent="0.2">
      <c r="A55" s="3">
        <v>53</v>
      </c>
      <c r="B55" s="4">
        <v>45524</v>
      </c>
      <c r="C55" s="3" t="s">
        <v>168</v>
      </c>
      <c r="D55" s="3" t="s">
        <v>23</v>
      </c>
      <c r="E55" s="3">
        <v>1</v>
      </c>
      <c r="F55" s="3" t="s">
        <v>77</v>
      </c>
      <c r="G55" s="3" t="s">
        <v>20</v>
      </c>
      <c r="H55" s="3" t="s">
        <v>24</v>
      </c>
      <c r="I55" s="3" t="s">
        <v>25</v>
      </c>
      <c r="J55" s="5" t="s">
        <v>32</v>
      </c>
      <c r="K55" s="23" t="s">
        <v>169</v>
      </c>
      <c r="L55" s="6" t="s">
        <v>27</v>
      </c>
      <c r="M55" s="7">
        <v>2.0699999999999998</v>
      </c>
      <c r="N55" s="7">
        <v>1.5</v>
      </c>
      <c r="O55" s="8" t="s">
        <v>28</v>
      </c>
      <c r="P55" s="7">
        <f t="shared" si="4"/>
        <v>95.14</v>
      </c>
      <c r="Q55" s="31">
        <f t="shared" si="0"/>
        <v>-1.5</v>
      </c>
      <c r="R55" s="9">
        <f t="shared" si="5"/>
        <v>10.624999999999998</v>
      </c>
      <c r="S55" s="10">
        <f t="shared" si="1"/>
        <v>105.765</v>
      </c>
      <c r="T55" s="11">
        <f t="shared" si="2"/>
        <v>0.54716981132075471</v>
      </c>
      <c r="U55" s="12">
        <f t="shared" si="3"/>
        <v>0.1116775278536893</v>
      </c>
      <c r="V55">
        <f>COUNTIF($L$2:L55,1)</f>
        <v>29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7.25" customHeight="1" x14ac:dyDescent="0.2">
      <c r="A56" s="3">
        <v>54</v>
      </c>
      <c r="B56" s="4">
        <v>45524</v>
      </c>
      <c r="C56" s="3" t="s">
        <v>170</v>
      </c>
      <c r="D56" s="3" t="s">
        <v>23</v>
      </c>
      <c r="E56" s="3">
        <v>1</v>
      </c>
      <c r="F56" s="3" t="s">
        <v>72</v>
      </c>
      <c r="G56" s="3" t="s">
        <v>20</v>
      </c>
      <c r="H56" s="3" t="s">
        <v>24</v>
      </c>
      <c r="I56" s="3" t="s">
        <v>25</v>
      </c>
      <c r="J56" s="5" t="s">
        <v>69</v>
      </c>
      <c r="K56" s="23" t="s">
        <v>33</v>
      </c>
      <c r="L56" s="6" t="s">
        <v>27</v>
      </c>
      <c r="M56" s="7">
        <v>1.96</v>
      </c>
      <c r="N56" s="7">
        <v>0.75</v>
      </c>
      <c r="O56" s="8" t="s">
        <v>28</v>
      </c>
      <c r="P56" s="7">
        <f t="shared" si="4"/>
        <v>95.89</v>
      </c>
      <c r="Q56" s="31">
        <f t="shared" si="0"/>
        <v>-0.75</v>
      </c>
      <c r="R56" s="9">
        <f t="shared" si="5"/>
        <v>9.8749999999999982</v>
      </c>
      <c r="S56" s="10">
        <f t="shared" si="1"/>
        <v>105.765</v>
      </c>
      <c r="T56" s="11">
        <f t="shared" si="2"/>
        <v>0.53703703703703709</v>
      </c>
      <c r="U56" s="12">
        <f t="shared" si="3"/>
        <v>0.10298258421107519</v>
      </c>
      <c r="V56">
        <f>COUNTIF($L$2:L56,1)</f>
        <v>29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7.25" customHeight="1" x14ac:dyDescent="0.2">
      <c r="A57" s="3">
        <v>55</v>
      </c>
      <c r="B57" s="4">
        <v>45524</v>
      </c>
      <c r="C57" s="3" t="s">
        <v>171</v>
      </c>
      <c r="D57" s="3" t="s">
        <v>23</v>
      </c>
      <c r="E57" s="3">
        <v>1</v>
      </c>
      <c r="F57" s="3" t="s">
        <v>84</v>
      </c>
      <c r="G57" s="3" t="s">
        <v>20</v>
      </c>
      <c r="H57" s="3" t="s">
        <v>24</v>
      </c>
      <c r="I57" s="3" t="s">
        <v>25</v>
      </c>
      <c r="J57" s="13" t="s">
        <v>38</v>
      </c>
      <c r="K57" s="23"/>
      <c r="L57" s="6" t="s">
        <v>22</v>
      </c>
      <c r="M57" s="7">
        <v>2.0299999999999998</v>
      </c>
      <c r="N57" s="7">
        <v>3</v>
      </c>
      <c r="O57" s="8" t="s">
        <v>28</v>
      </c>
      <c r="P57" s="7">
        <f t="shared" si="4"/>
        <v>98.89</v>
      </c>
      <c r="Q57" s="28">
        <f t="shared" si="0"/>
        <v>3.09</v>
      </c>
      <c r="R57" s="9">
        <f t="shared" si="5"/>
        <v>12.964999999999998</v>
      </c>
      <c r="S57" s="10">
        <f t="shared" si="1"/>
        <v>111.855</v>
      </c>
      <c r="T57" s="11">
        <f t="shared" si="2"/>
        <v>0.54545454545454541</v>
      </c>
      <c r="U57" s="12">
        <f t="shared" si="3"/>
        <v>0.13110526848012946</v>
      </c>
      <c r="V57">
        <f>COUNTIF($L$2:L57,1)</f>
        <v>30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7.25" customHeight="1" x14ac:dyDescent="0.2">
      <c r="A58" s="3">
        <v>56</v>
      </c>
      <c r="B58" s="4">
        <v>45524</v>
      </c>
      <c r="C58" s="3" t="s">
        <v>172</v>
      </c>
      <c r="D58" s="3" t="s">
        <v>23</v>
      </c>
      <c r="E58" s="3">
        <v>1</v>
      </c>
      <c r="F58" s="3" t="s">
        <v>145</v>
      </c>
      <c r="G58" s="3" t="s">
        <v>20</v>
      </c>
      <c r="H58" s="3" t="s">
        <v>173</v>
      </c>
      <c r="I58" s="3" t="s">
        <v>21</v>
      </c>
      <c r="J58" s="13" t="s">
        <v>65</v>
      </c>
      <c r="K58" s="23"/>
      <c r="L58" s="6" t="s">
        <v>22</v>
      </c>
      <c r="M58" s="7">
        <v>1.85</v>
      </c>
      <c r="N58" s="7">
        <v>1.5</v>
      </c>
      <c r="O58" s="8" t="s">
        <v>28</v>
      </c>
      <c r="P58" s="7">
        <f t="shared" si="4"/>
        <v>100.39</v>
      </c>
      <c r="Q58" s="28">
        <f t="shared" si="0"/>
        <v>1.2750000000000004</v>
      </c>
      <c r="R58" s="9">
        <f t="shared" si="5"/>
        <v>14.239999999999998</v>
      </c>
      <c r="S58" s="10">
        <f t="shared" si="1"/>
        <v>114.63</v>
      </c>
      <c r="T58" s="11">
        <f t="shared" si="2"/>
        <v>0.5535714285714286</v>
      </c>
      <c r="U58" s="12">
        <f t="shared" si="3"/>
        <v>0.14184679748978976</v>
      </c>
      <c r="V58">
        <f>COUNTIF($L$2:L58,1)</f>
        <v>31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7.25" customHeight="1" x14ac:dyDescent="0.2">
      <c r="A59" s="3">
        <v>57</v>
      </c>
      <c r="B59" s="4">
        <v>45524</v>
      </c>
      <c r="C59" s="3" t="s">
        <v>171</v>
      </c>
      <c r="D59" s="3" t="s">
        <v>23</v>
      </c>
      <c r="E59" s="3">
        <v>1</v>
      </c>
      <c r="F59" s="3" t="s">
        <v>57</v>
      </c>
      <c r="G59" s="3" t="s">
        <v>20</v>
      </c>
      <c r="H59" s="3" t="s">
        <v>24</v>
      </c>
      <c r="I59" s="3" t="s">
        <v>21</v>
      </c>
      <c r="J59" s="13" t="s">
        <v>38</v>
      </c>
      <c r="K59" s="23"/>
      <c r="L59" s="6" t="s">
        <v>22</v>
      </c>
      <c r="M59" s="7">
        <v>1.9</v>
      </c>
      <c r="N59" s="7">
        <v>3</v>
      </c>
      <c r="O59" s="8" t="s">
        <v>28</v>
      </c>
      <c r="P59" s="7">
        <f t="shared" si="4"/>
        <v>103.39</v>
      </c>
      <c r="Q59" s="28">
        <f t="shared" si="0"/>
        <v>2.6999999999999993</v>
      </c>
      <c r="R59" s="9">
        <f t="shared" si="5"/>
        <v>16.939999999999998</v>
      </c>
      <c r="S59" s="10">
        <f t="shared" si="1"/>
        <v>120.33</v>
      </c>
      <c r="T59" s="11">
        <f t="shared" si="2"/>
        <v>0.56140350877192979</v>
      </c>
      <c r="U59" s="12">
        <f t="shared" si="3"/>
        <v>0.16384563303994581</v>
      </c>
      <c r="V59">
        <f>COUNTIF($L$2:L59,1)</f>
        <v>32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7.25" customHeight="1" x14ac:dyDescent="0.2">
      <c r="A60" s="3">
        <v>58</v>
      </c>
      <c r="B60" s="4">
        <v>45524</v>
      </c>
      <c r="C60" s="3" t="s">
        <v>171</v>
      </c>
      <c r="D60" s="3" t="s">
        <v>23</v>
      </c>
      <c r="E60" s="3">
        <v>1</v>
      </c>
      <c r="F60" s="3" t="s">
        <v>40</v>
      </c>
      <c r="G60" s="3" t="s">
        <v>20</v>
      </c>
      <c r="H60" s="3" t="s">
        <v>24</v>
      </c>
      <c r="I60" s="3" t="s">
        <v>21</v>
      </c>
      <c r="J60" s="5" t="s">
        <v>38</v>
      </c>
      <c r="K60" s="23" t="s">
        <v>143</v>
      </c>
      <c r="L60" s="6" t="s">
        <v>27</v>
      </c>
      <c r="M60" s="7">
        <v>1.86</v>
      </c>
      <c r="N60" s="7">
        <v>3</v>
      </c>
      <c r="O60" s="8" t="s">
        <v>28</v>
      </c>
      <c r="P60" s="7">
        <f t="shared" si="4"/>
        <v>106.39</v>
      </c>
      <c r="Q60" s="31">
        <f t="shared" si="0"/>
        <v>-3</v>
      </c>
      <c r="R60" s="9">
        <f t="shared" si="5"/>
        <v>13.939999999999998</v>
      </c>
      <c r="S60" s="10">
        <f t="shared" si="1"/>
        <v>120.33</v>
      </c>
      <c r="T60" s="11">
        <f t="shared" si="2"/>
        <v>0.55172413793103448</v>
      </c>
      <c r="U60" s="12">
        <f t="shared" si="3"/>
        <v>0.13102735219475511</v>
      </c>
      <c r="V60">
        <f>COUNTIF($L$2:L60,1)</f>
        <v>32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x14ac:dyDescent="0.2">
      <c r="A61" s="3">
        <v>59</v>
      </c>
      <c r="B61" s="4">
        <v>45525</v>
      </c>
      <c r="C61" s="3" t="s">
        <v>174</v>
      </c>
      <c r="D61" s="3" t="s">
        <v>23</v>
      </c>
      <c r="E61" s="3">
        <v>2</v>
      </c>
      <c r="F61" s="3" t="s">
        <v>175</v>
      </c>
      <c r="G61" s="3" t="s">
        <v>20</v>
      </c>
      <c r="H61" s="3" t="s">
        <v>24</v>
      </c>
      <c r="I61" s="3" t="s">
        <v>25</v>
      </c>
      <c r="J61" s="13" t="s">
        <v>176</v>
      </c>
      <c r="K61" s="23"/>
      <c r="L61" s="6" t="s">
        <v>22</v>
      </c>
      <c r="M61" s="7">
        <v>2.73</v>
      </c>
      <c r="N61" s="7">
        <v>1</v>
      </c>
      <c r="O61" s="8" t="s">
        <v>28</v>
      </c>
      <c r="P61" s="7">
        <f t="shared" si="4"/>
        <v>107.39</v>
      </c>
      <c r="Q61" s="28">
        <f t="shared" si="0"/>
        <v>1.73</v>
      </c>
      <c r="R61" s="9">
        <f t="shared" si="5"/>
        <v>15.669999999999998</v>
      </c>
      <c r="S61" s="10">
        <f t="shared" si="1"/>
        <v>123.06</v>
      </c>
      <c r="T61" s="11">
        <f t="shared" si="2"/>
        <v>0.55932203389830504</v>
      </c>
      <c r="U61" s="12">
        <f t="shared" si="3"/>
        <v>0.14591675202532825</v>
      </c>
      <c r="V61">
        <f>COUNTIF($L$2:L61,1)</f>
        <v>33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7.25" customHeight="1" x14ac:dyDescent="0.2">
      <c r="A62" s="3">
        <v>60</v>
      </c>
      <c r="B62" s="4">
        <v>45525</v>
      </c>
      <c r="C62" s="3" t="s">
        <v>177</v>
      </c>
      <c r="D62" s="3" t="s">
        <v>59</v>
      </c>
      <c r="E62" s="3">
        <v>1</v>
      </c>
      <c r="F62" s="3" t="s">
        <v>34</v>
      </c>
      <c r="G62" s="3" t="s">
        <v>20</v>
      </c>
      <c r="H62" s="3" t="s">
        <v>24</v>
      </c>
      <c r="I62" s="3" t="s">
        <v>21</v>
      </c>
      <c r="J62" s="5" t="s">
        <v>76</v>
      </c>
      <c r="K62" s="23"/>
      <c r="L62" s="6" t="s">
        <v>27</v>
      </c>
      <c r="M62" s="7">
        <v>1.97</v>
      </c>
      <c r="N62" s="7">
        <v>1.5</v>
      </c>
      <c r="O62" s="8" t="s">
        <v>28</v>
      </c>
      <c r="P62" s="7">
        <f t="shared" si="4"/>
        <v>108.89</v>
      </c>
      <c r="Q62" s="31">
        <f t="shared" si="0"/>
        <v>-1.5</v>
      </c>
      <c r="R62" s="9">
        <f t="shared" si="5"/>
        <v>14.169999999999998</v>
      </c>
      <c r="S62" s="10">
        <f t="shared" si="1"/>
        <v>123.06</v>
      </c>
      <c r="T62" s="11">
        <f t="shared" si="2"/>
        <v>0.55000000000000004</v>
      </c>
      <c r="U62" s="12">
        <f t="shared" si="3"/>
        <v>0.13013132519055928</v>
      </c>
      <c r="V62">
        <f>COUNTIF($L$2:L62,1)</f>
        <v>33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5.5" x14ac:dyDescent="0.2">
      <c r="A63" s="3">
        <v>61</v>
      </c>
      <c r="B63" s="4">
        <v>45527</v>
      </c>
      <c r="C63" s="3" t="s">
        <v>178</v>
      </c>
      <c r="D63" s="3" t="s">
        <v>23</v>
      </c>
      <c r="E63" s="3">
        <v>2</v>
      </c>
      <c r="F63" s="3" t="s">
        <v>121</v>
      </c>
      <c r="G63" s="3" t="s">
        <v>20</v>
      </c>
      <c r="H63" s="3" t="s">
        <v>24</v>
      </c>
      <c r="I63" s="3" t="s">
        <v>25</v>
      </c>
      <c r="J63" s="13" t="s">
        <v>179</v>
      </c>
      <c r="K63" s="23"/>
      <c r="L63" s="6" t="s">
        <v>27</v>
      </c>
      <c r="M63" s="7">
        <v>3.23</v>
      </c>
      <c r="N63" s="7">
        <v>1</v>
      </c>
      <c r="O63" s="8" t="s">
        <v>28</v>
      </c>
      <c r="P63" s="7">
        <f t="shared" si="4"/>
        <v>109.89</v>
      </c>
      <c r="Q63" s="31">
        <f t="shared" si="0"/>
        <v>-1</v>
      </c>
      <c r="R63" s="9">
        <f t="shared" si="5"/>
        <v>13.169999999999998</v>
      </c>
      <c r="S63" s="10">
        <f t="shared" si="1"/>
        <v>123.06</v>
      </c>
      <c r="T63" s="11">
        <f t="shared" si="2"/>
        <v>0.54098360655737709</v>
      </c>
      <c r="U63" s="12">
        <f t="shared" si="3"/>
        <v>0.11984711984711986</v>
      </c>
      <c r="V63">
        <f>COUNTIF($L$2:L63,1)</f>
        <v>33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5.5" x14ac:dyDescent="0.2">
      <c r="A64" s="3">
        <v>62</v>
      </c>
      <c r="B64" s="4">
        <v>45527</v>
      </c>
      <c r="C64" s="3" t="s">
        <v>180</v>
      </c>
      <c r="D64" s="3" t="s">
        <v>59</v>
      </c>
      <c r="E64" s="3">
        <v>2</v>
      </c>
      <c r="F64" s="3" t="s">
        <v>43</v>
      </c>
      <c r="G64" s="3" t="s">
        <v>20</v>
      </c>
      <c r="H64" s="3" t="s">
        <v>24</v>
      </c>
      <c r="I64" s="3" t="s">
        <v>25</v>
      </c>
      <c r="J64" s="13" t="s">
        <v>181</v>
      </c>
      <c r="K64" s="23"/>
      <c r="L64" s="6" t="s">
        <v>22</v>
      </c>
      <c r="M64" s="7">
        <v>1.24</v>
      </c>
      <c r="N64" s="7">
        <v>2</v>
      </c>
      <c r="O64" s="8" t="s">
        <v>28</v>
      </c>
      <c r="P64" s="7">
        <f t="shared" si="4"/>
        <v>111.89</v>
      </c>
      <c r="Q64" s="28">
        <f t="shared" si="0"/>
        <v>0.48</v>
      </c>
      <c r="R64" s="9">
        <f t="shared" si="5"/>
        <v>13.649999999999999</v>
      </c>
      <c r="S64" s="10">
        <f t="shared" si="1"/>
        <v>125.53999999999999</v>
      </c>
      <c r="T64" s="11">
        <f t="shared" si="2"/>
        <v>0.54838709677419351</v>
      </c>
      <c r="U64" s="12">
        <f t="shared" si="3"/>
        <v>0.12199481633747424</v>
      </c>
      <c r="V64">
        <f>COUNTIF($L$2:L64,1)</f>
        <v>34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5.5" x14ac:dyDescent="0.2">
      <c r="A65" s="3">
        <v>63</v>
      </c>
      <c r="B65" s="4">
        <v>45527</v>
      </c>
      <c r="C65" s="3" t="s">
        <v>182</v>
      </c>
      <c r="D65" s="3" t="s">
        <v>59</v>
      </c>
      <c r="E65" s="3">
        <v>2</v>
      </c>
      <c r="F65" s="3" t="s">
        <v>183</v>
      </c>
      <c r="G65" s="3" t="s">
        <v>20</v>
      </c>
      <c r="H65" s="3" t="s">
        <v>24</v>
      </c>
      <c r="I65" s="3" t="s">
        <v>25</v>
      </c>
      <c r="J65" s="13" t="s">
        <v>184</v>
      </c>
      <c r="K65" s="23"/>
      <c r="L65" s="6" t="s">
        <v>27</v>
      </c>
      <c r="M65" s="7">
        <v>2.61</v>
      </c>
      <c r="N65" s="7">
        <v>0.44</v>
      </c>
      <c r="O65" s="8" t="s">
        <v>28</v>
      </c>
      <c r="P65" s="7">
        <f t="shared" si="4"/>
        <v>112.33</v>
      </c>
      <c r="Q65" s="31">
        <f t="shared" si="0"/>
        <v>-0.44</v>
      </c>
      <c r="R65" s="9">
        <f t="shared" si="5"/>
        <v>13.209999999999999</v>
      </c>
      <c r="S65" s="10">
        <f t="shared" si="1"/>
        <v>125.53999999999999</v>
      </c>
      <c r="T65" s="11">
        <f t="shared" si="2"/>
        <v>0.53968253968253965</v>
      </c>
      <c r="U65" s="12">
        <f t="shared" si="3"/>
        <v>0.11759992878126942</v>
      </c>
      <c r="V65">
        <f>COUNTIF($L$2:L65,1)</f>
        <v>34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5.5" x14ac:dyDescent="0.2">
      <c r="A66" s="3">
        <v>64</v>
      </c>
      <c r="B66" s="4">
        <v>45528</v>
      </c>
      <c r="C66" s="3" t="s">
        <v>185</v>
      </c>
      <c r="D66" s="3" t="s">
        <v>23</v>
      </c>
      <c r="E66" s="3">
        <v>2</v>
      </c>
      <c r="F66" s="3" t="s">
        <v>75</v>
      </c>
      <c r="G66" s="3" t="s">
        <v>20</v>
      </c>
      <c r="H66" s="3" t="s">
        <v>24</v>
      </c>
      <c r="I66" s="3" t="s">
        <v>25</v>
      </c>
      <c r="J66" s="13" t="s">
        <v>186</v>
      </c>
      <c r="K66" s="23"/>
      <c r="L66" s="6" t="s">
        <v>22</v>
      </c>
      <c r="M66" s="7">
        <v>2.37</v>
      </c>
      <c r="N66" s="7">
        <v>3</v>
      </c>
      <c r="O66" s="8" t="s">
        <v>28</v>
      </c>
      <c r="P66" s="7">
        <f t="shared" si="4"/>
        <v>115.33</v>
      </c>
      <c r="Q66" s="28">
        <f t="shared" si="0"/>
        <v>4.1100000000000003</v>
      </c>
      <c r="R66" s="9">
        <f t="shared" si="5"/>
        <v>17.32</v>
      </c>
      <c r="S66" s="10">
        <f t="shared" si="1"/>
        <v>132.65</v>
      </c>
      <c r="T66" s="11">
        <f t="shared" si="2"/>
        <v>0.546875</v>
      </c>
      <c r="U66" s="12">
        <f t="shared" si="3"/>
        <v>0.15017775080204637</v>
      </c>
      <c r="V66">
        <f>COUNTIF($L$2:L66,1)</f>
        <v>35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45528</v>
      </c>
      <c r="C67" s="3" t="s">
        <v>187</v>
      </c>
      <c r="D67" s="3" t="s">
        <v>23</v>
      </c>
      <c r="E67" s="3">
        <v>2</v>
      </c>
      <c r="F67" s="3" t="s">
        <v>54</v>
      </c>
      <c r="G67" s="3" t="s">
        <v>20</v>
      </c>
      <c r="H67" s="3" t="s">
        <v>24</v>
      </c>
      <c r="I67" s="3" t="s">
        <v>25</v>
      </c>
      <c r="J67" s="13" t="s">
        <v>188</v>
      </c>
      <c r="K67" s="23"/>
      <c r="L67" s="6" t="s">
        <v>27</v>
      </c>
      <c r="M67" s="7">
        <v>2.42</v>
      </c>
      <c r="N67" s="7">
        <v>1.5</v>
      </c>
      <c r="O67" s="8" t="s">
        <v>28</v>
      </c>
      <c r="P67" s="7">
        <f t="shared" si="4"/>
        <v>116.83</v>
      </c>
      <c r="Q67" s="31">
        <f t="shared" ref="Q67:Q92" si="6">IF(AND(L67="1",O67="ja"),(N67*M67*0.95)-N67,IF(AND(L67="1",O67="nein"),N67*M67-N67,-N67))</f>
        <v>-1.5</v>
      </c>
      <c r="R67" s="9">
        <f t="shared" si="5"/>
        <v>15.82</v>
      </c>
      <c r="S67" s="10">
        <f t="shared" ref="S67:S92" si="7">P67+R67</f>
        <v>132.65</v>
      </c>
      <c r="T67" s="11">
        <f t="shared" ref="T67:T92" si="8">V67/W67</f>
        <v>0.53846153846153844</v>
      </c>
      <c r="U67" s="12">
        <f t="shared" ref="U67:U92" si="9">((S67-P67)/P67)*100%</f>
        <v>0.13541042540443385</v>
      </c>
      <c r="V67">
        <f>COUNTIF($L$2:L67,1)</f>
        <v>35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5.5" x14ac:dyDescent="0.2">
      <c r="A68" s="3">
        <v>66</v>
      </c>
      <c r="B68" s="4">
        <v>45528</v>
      </c>
      <c r="C68" s="3" t="s">
        <v>189</v>
      </c>
      <c r="D68" s="3" t="s">
        <v>23</v>
      </c>
      <c r="E68" s="3">
        <v>2</v>
      </c>
      <c r="F68" s="3" t="s">
        <v>190</v>
      </c>
      <c r="G68" s="3" t="s">
        <v>20</v>
      </c>
      <c r="H68" s="3" t="s">
        <v>24</v>
      </c>
      <c r="I68" s="3" t="s">
        <v>25</v>
      </c>
      <c r="J68" s="13" t="s">
        <v>191</v>
      </c>
      <c r="K68" s="23"/>
      <c r="L68" s="6" t="s">
        <v>27</v>
      </c>
      <c r="M68" s="7">
        <v>3.6</v>
      </c>
      <c r="N68" s="7">
        <v>0.03</v>
      </c>
      <c r="O68" s="8" t="s">
        <v>28</v>
      </c>
      <c r="P68" s="7">
        <f t="shared" ref="P68:P92" si="10">P67+N68</f>
        <v>116.86</v>
      </c>
      <c r="Q68" s="31">
        <f t="shared" si="6"/>
        <v>-0.03</v>
      </c>
      <c r="R68" s="9">
        <f t="shared" ref="R68:R92" si="11">R67+Q68</f>
        <v>15.790000000000001</v>
      </c>
      <c r="S68" s="10">
        <f t="shared" si="7"/>
        <v>132.65</v>
      </c>
      <c r="T68" s="11">
        <f t="shared" si="8"/>
        <v>0.53030303030303028</v>
      </c>
      <c r="U68" s="12">
        <f t="shared" si="9"/>
        <v>0.1351189457470478</v>
      </c>
      <c r="V68">
        <f>COUNTIF($L$2:L68,1)</f>
        <v>35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5.5" x14ac:dyDescent="0.2">
      <c r="A69" s="3">
        <v>67</v>
      </c>
      <c r="B69" s="4">
        <v>45528</v>
      </c>
      <c r="C69" s="3" t="s">
        <v>192</v>
      </c>
      <c r="D69" s="3" t="s">
        <v>23</v>
      </c>
      <c r="E69" s="3">
        <v>2</v>
      </c>
      <c r="F69" s="3" t="s">
        <v>75</v>
      </c>
      <c r="G69" s="3" t="s">
        <v>20</v>
      </c>
      <c r="H69" s="3" t="s">
        <v>24</v>
      </c>
      <c r="I69" s="3" t="s">
        <v>25</v>
      </c>
      <c r="J69" s="13" t="s">
        <v>193</v>
      </c>
      <c r="K69" s="23"/>
      <c r="L69" s="6" t="s">
        <v>27</v>
      </c>
      <c r="M69" s="7">
        <v>2.69</v>
      </c>
      <c r="N69" s="7">
        <v>1</v>
      </c>
      <c r="O69" s="8" t="s">
        <v>28</v>
      </c>
      <c r="P69" s="7">
        <f t="shared" si="10"/>
        <v>117.86</v>
      </c>
      <c r="Q69" s="31">
        <f t="shared" si="6"/>
        <v>-1</v>
      </c>
      <c r="R69" s="9">
        <f t="shared" si="11"/>
        <v>14.790000000000001</v>
      </c>
      <c r="S69" s="10">
        <f t="shared" si="7"/>
        <v>132.65</v>
      </c>
      <c r="T69" s="11">
        <f t="shared" si="8"/>
        <v>0.52238805970149249</v>
      </c>
      <c r="U69" s="12">
        <f t="shared" si="9"/>
        <v>0.125487866960801</v>
      </c>
      <c r="V69">
        <f>COUNTIF($L$2:L69,1)</f>
        <v>35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5.5" x14ac:dyDescent="0.2">
      <c r="A70" s="3">
        <v>68</v>
      </c>
      <c r="B70" s="4">
        <v>45528</v>
      </c>
      <c r="C70" s="3" t="s">
        <v>194</v>
      </c>
      <c r="D70" s="3" t="s">
        <v>23</v>
      </c>
      <c r="E70" s="3">
        <v>2</v>
      </c>
      <c r="F70" s="3" t="s">
        <v>195</v>
      </c>
      <c r="G70" s="3" t="s">
        <v>20</v>
      </c>
      <c r="H70" s="3" t="s">
        <v>24</v>
      </c>
      <c r="I70" s="3" t="s">
        <v>25</v>
      </c>
      <c r="J70" s="13" t="s">
        <v>196</v>
      </c>
      <c r="K70" s="23"/>
      <c r="L70" s="6" t="s">
        <v>22</v>
      </c>
      <c r="M70" s="7">
        <v>2.15</v>
      </c>
      <c r="N70" s="7">
        <v>1.5</v>
      </c>
      <c r="O70" s="8" t="s">
        <v>28</v>
      </c>
      <c r="P70" s="7">
        <f t="shared" si="10"/>
        <v>119.36</v>
      </c>
      <c r="Q70" s="28">
        <f t="shared" si="6"/>
        <v>1.7249999999999996</v>
      </c>
      <c r="R70" s="9">
        <f t="shared" si="11"/>
        <v>16.515000000000001</v>
      </c>
      <c r="S70" s="10">
        <f t="shared" si="7"/>
        <v>135.875</v>
      </c>
      <c r="T70" s="11">
        <f t="shared" si="8"/>
        <v>0.52941176470588236</v>
      </c>
      <c r="U70" s="12">
        <f t="shared" si="9"/>
        <v>0.13836293565683647</v>
      </c>
      <c r="V70">
        <f>COUNTIF($L$2:L70,1)</f>
        <v>36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5.5" x14ac:dyDescent="0.2">
      <c r="A71" s="3">
        <v>69</v>
      </c>
      <c r="B71" s="4">
        <v>45528</v>
      </c>
      <c r="C71" s="3" t="s">
        <v>197</v>
      </c>
      <c r="D71" s="3" t="s">
        <v>23</v>
      </c>
      <c r="E71" s="3">
        <v>2</v>
      </c>
      <c r="F71" s="3" t="s">
        <v>109</v>
      </c>
      <c r="G71" s="3" t="s">
        <v>20</v>
      </c>
      <c r="H71" s="3" t="s">
        <v>24</v>
      </c>
      <c r="I71" s="3" t="s">
        <v>25</v>
      </c>
      <c r="J71" s="13" t="s">
        <v>198</v>
      </c>
      <c r="K71" s="23" t="s">
        <v>33</v>
      </c>
      <c r="L71" s="6" t="s">
        <v>27</v>
      </c>
      <c r="M71" s="7">
        <v>2.2400000000000002</v>
      </c>
      <c r="N71" s="7">
        <v>3</v>
      </c>
      <c r="O71" s="8" t="s">
        <v>28</v>
      </c>
      <c r="P71" s="7">
        <f t="shared" si="10"/>
        <v>122.36</v>
      </c>
      <c r="Q71" s="31">
        <f t="shared" si="6"/>
        <v>-3</v>
      </c>
      <c r="R71" s="9">
        <f t="shared" si="11"/>
        <v>13.515000000000001</v>
      </c>
      <c r="S71" s="10">
        <f t="shared" si="7"/>
        <v>135.875</v>
      </c>
      <c r="T71" s="11">
        <f t="shared" si="8"/>
        <v>0.52173913043478259</v>
      </c>
      <c r="U71" s="12">
        <f t="shared" si="9"/>
        <v>0.1104527623406342</v>
      </c>
      <c r="V71">
        <f>COUNTIF($L$2:L71,1)</f>
        <v>36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51" x14ac:dyDescent="0.2">
      <c r="A72" s="3">
        <v>70</v>
      </c>
      <c r="B72" s="4">
        <v>45528</v>
      </c>
      <c r="C72" s="3" t="s">
        <v>199</v>
      </c>
      <c r="D72" s="3" t="s">
        <v>59</v>
      </c>
      <c r="E72" s="3">
        <v>4</v>
      </c>
      <c r="F72" s="3" t="s">
        <v>200</v>
      </c>
      <c r="G72" s="3" t="s">
        <v>20</v>
      </c>
      <c r="H72" s="3" t="s">
        <v>24</v>
      </c>
      <c r="I72" s="3" t="s">
        <v>25</v>
      </c>
      <c r="J72" s="13" t="s">
        <v>201</v>
      </c>
      <c r="K72" s="23" t="s">
        <v>143</v>
      </c>
      <c r="L72" s="6" t="s">
        <v>22</v>
      </c>
      <c r="M72" s="7">
        <v>1.75</v>
      </c>
      <c r="N72" s="7">
        <v>1</v>
      </c>
      <c r="O72" s="8" t="s">
        <v>28</v>
      </c>
      <c r="P72" s="7">
        <f t="shared" si="10"/>
        <v>123.36</v>
      </c>
      <c r="Q72" s="28">
        <f t="shared" si="6"/>
        <v>0.75</v>
      </c>
      <c r="R72" s="9">
        <f t="shared" si="11"/>
        <v>14.265000000000001</v>
      </c>
      <c r="S72" s="10">
        <f t="shared" si="7"/>
        <v>137.625</v>
      </c>
      <c r="T72" s="11">
        <f t="shared" si="8"/>
        <v>0.52857142857142858</v>
      </c>
      <c r="U72" s="12">
        <f t="shared" si="9"/>
        <v>0.11563715953307394</v>
      </c>
      <c r="V72">
        <f>COUNTIF($L$2:L72,1)</f>
        <v>37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5.5" x14ac:dyDescent="0.2">
      <c r="A73" s="3">
        <v>71</v>
      </c>
      <c r="B73" s="4">
        <v>45529</v>
      </c>
      <c r="C73" s="3" t="s">
        <v>202</v>
      </c>
      <c r="D73" s="3" t="s">
        <v>23</v>
      </c>
      <c r="E73" s="3">
        <v>2</v>
      </c>
      <c r="F73" s="3" t="s">
        <v>203</v>
      </c>
      <c r="G73" s="3" t="s">
        <v>20</v>
      </c>
      <c r="H73" s="3" t="s">
        <v>24</v>
      </c>
      <c r="I73" s="3" t="s">
        <v>25</v>
      </c>
      <c r="J73" s="13" t="s">
        <v>204</v>
      </c>
      <c r="K73" s="23"/>
      <c r="L73" s="6" t="s">
        <v>27</v>
      </c>
      <c r="M73" s="7">
        <v>2.27</v>
      </c>
      <c r="N73" s="7">
        <v>1</v>
      </c>
      <c r="O73" s="8" t="s">
        <v>28</v>
      </c>
      <c r="P73" s="7">
        <f t="shared" si="10"/>
        <v>124.36</v>
      </c>
      <c r="Q73" s="31">
        <f t="shared" si="6"/>
        <v>-1</v>
      </c>
      <c r="R73" s="9">
        <f t="shared" si="11"/>
        <v>13.265000000000001</v>
      </c>
      <c r="S73" s="10">
        <f t="shared" si="7"/>
        <v>137.625</v>
      </c>
      <c r="T73" s="11">
        <f t="shared" si="8"/>
        <v>0.52112676056338025</v>
      </c>
      <c r="U73" s="12">
        <f t="shared" si="9"/>
        <v>0.10666613058861371</v>
      </c>
      <c r="V73">
        <f>COUNTIF($L$2:L73,1)</f>
        <v>37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5.5" x14ac:dyDescent="0.2">
      <c r="A74" s="3">
        <v>72</v>
      </c>
      <c r="B74" s="4">
        <v>45529</v>
      </c>
      <c r="C74" s="3" t="s">
        <v>205</v>
      </c>
      <c r="D74" s="3" t="s">
        <v>23</v>
      </c>
      <c r="E74" s="3">
        <v>2</v>
      </c>
      <c r="F74" s="3" t="s">
        <v>54</v>
      </c>
      <c r="G74" s="3" t="s">
        <v>20</v>
      </c>
      <c r="H74" s="3" t="s">
        <v>24</v>
      </c>
      <c r="I74" s="3" t="s">
        <v>25</v>
      </c>
      <c r="J74" s="13" t="s">
        <v>206</v>
      </c>
      <c r="K74" s="23"/>
      <c r="L74" s="6" t="s">
        <v>22</v>
      </c>
      <c r="M74" s="7">
        <v>1.97</v>
      </c>
      <c r="N74" s="7">
        <v>3</v>
      </c>
      <c r="O74" s="8" t="s">
        <v>28</v>
      </c>
      <c r="P74" s="7">
        <f t="shared" si="10"/>
        <v>127.36</v>
      </c>
      <c r="Q74" s="28">
        <f t="shared" si="6"/>
        <v>2.91</v>
      </c>
      <c r="R74" s="9">
        <f t="shared" si="11"/>
        <v>16.175000000000001</v>
      </c>
      <c r="S74" s="10">
        <f t="shared" si="7"/>
        <v>143.535</v>
      </c>
      <c r="T74" s="11">
        <f t="shared" si="8"/>
        <v>0.52777777777777779</v>
      </c>
      <c r="U74" s="12">
        <f t="shared" si="9"/>
        <v>0.12700219849246228</v>
      </c>
      <c r="V74">
        <f>COUNTIF($L$2:L74,1)</f>
        <v>38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5.5" x14ac:dyDescent="0.2">
      <c r="A75" s="3">
        <v>73</v>
      </c>
      <c r="B75" s="4">
        <v>45529</v>
      </c>
      <c r="C75" s="3" t="s">
        <v>207</v>
      </c>
      <c r="D75" s="3" t="s">
        <v>23</v>
      </c>
      <c r="E75" s="3">
        <v>2</v>
      </c>
      <c r="F75" s="3" t="s">
        <v>208</v>
      </c>
      <c r="G75" s="3" t="s">
        <v>20</v>
      </c>
      <c r="H75" s="3" t="s">
        <v>24</v>
      </c>
      <c r="I75" s="3" t="s">
        <v>25</v>
      </c>
      <c r="J75" s="13" t="s">
        <v>209</v>
      </c>
      <c r="K75" s="23"/>
      <c r="L75" s="6" t="s">
        <v>22</v>
      </c>
      <c r="M75" s="7">
        <v>2.37</v>
      </c>
      <c r="N75" s="7">
        <v>1</v>
      </c>
      <c r="O75" s="8" t="s">
        <v>28</v>
      </c>
      <c r="P75" s="7">
        <f t="shared" si="10"/>
        <v>128.36000000000001</v>
      </c>
      <c r="Q75" s="28">
        <f t="shared" si="6"/>
        <v>1.37</v>
      </c>
      <c r="R75" s="9">
        <f t="shared" si="11"/>
        <v>17.545000000000002</v>
      </c>
      <c r="S75" s="10">
        <f t="shared" si="7"/>
        <v>145.90500000000003</v>
      </c>
      <c r="T75" s="11">
        <f t="shared" si="8"/>
        <v>0.53424657534246578</v>
      </c>
      <c r="U75" s="12">
        <f t="shared" si="9"/>
        <v>0.13668588345278915</v>
      </c>
      <c r="V75">
        <f>COUNTIF($L$2:L75,1)</f>
        <v>39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7.25" customHeight="1" x14ac:dyDescent="0.2">
      <c r="A76" s="3">
        <v>74</v>
      </c>
      <c r="B76" s="4">
        <v>45529</v>
      </c>
      <c r="C76" s="3" t="s">
        <v>210</v>
      </c>
      <c r="D76" s="3" t="s">
        <v>23</v>
      </c>
      <c r="E76" s="3">
        <v>1</v>
      </c>
      <c r="F76" s="3" t="s">
        <v>72</v>
      </c>
      <c r="G76" s="3" t="s">
        <v>20</v>
      </c>
      <c r="H76" s="3" t="s">
        <v>24</v>
      </c>
      <c r="I76" s="3" t="s">
        <v>25</v>
      </c>
      <c r="J76" s="13" t="s">
        <v>55</v>
      </c>
      <c r="K76" s="23"/>
      <c r="L76" s="6" t="s">
        <v>22</v>
      </c>
      <c r="M76" s="7">
        <v>1.98</v>
      </c>
      <c r="N76" s="7">
        <v>3</v>
      </c>
      <c r="O76" s="8" t="s">
        <v>28</v>
      </c>
      <c r="P76" s="7">
        <f t="shared" si="10"/>
        <v>131.36000000000001</v>
      </c>
      <c r="Q76" s="28">
        <f t="shared" si="6"/>
        <v>2.9399999999999995</v>
      </c>
      <c r="R76" s="9">
        <f t="shared" si="11"/>
        <v>20.484999999999999</v>
      </c>
      <c r="S76" s="10">
        <f t="shared" si="7"/>
        <v>151.84500000000003</v>
      </c>
      <c r="T76" s="11">
        <f t="shared" si="8"/>
        <v>0.54054054054054057</v>
      </c>
      <c r="U76" s="12">
        <f t="shared" si="9"/>
        <v>0.15594549330085269</v>
      </c>
      <c r="V76">
        <f>COUNTIF($L$2:L76,1)</f>
        <v>40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7.25" customHeight="1" x14ac:dyDescent="0.2">
      <c r="A77" s="3">
        <v>75</v>
      </c>
      <c r="B77" s="4">
        <v>45529</v>
      </c>
      <c r="C77" s="3" t="s">
        <v>211</v>
      </c>
      <c r="D77" s="3" t="s">
        <v>23</v>
      </c>
      <c r="E77" s="3">
        <v>1</v>
      </c>
      <c r="F77" s="3" t="s">
        <v>74</v>
      </c>
      <c r="G77" s="3" t="s">
        <v>20</v>
      </c>
      <c r="H77" s="3" t="s">
        <v>95</v>
      </c>
      <c r="I77" s="3" t="s">
        <v>21</v>
      </c>
      <c r="J77" s="13" t="s">
        <v>30</v>
      </c>
      <c r="K77" s="23"/>
      <c r="L77" s="6" t="s">
        <v>22</v>
      </c>
      <c r="M77" s="7">
        <v>2</v>
      </c>
      <c r="N77" s="7">
        <v>1.5</v>
      </c>
      <c r="O77" s="8" t="s">
        <v>28</v>
      </c>
      <c r="P77" s="7">
        <f t="shared" si="10"/>
        <v>132.86000000000001</v>
      </c>
      <c r="Q77" s="28">
        <f t="shared" si="6"/>
        <v>1.5</v>
      </c>
      <c r="R77" s="9">
        <f t="shared" si="11"/>
        <v>21.984999999999999</v>
      </c>
      <c r="S77" s="10">
        <f t="shared" si="7"/>
        <v>154.84500000000003</v>
      </c>
      <c r="T77" s="11">
        <f t="shared" si="8"/>
        <v>0.54666666666666663</v>
      </c>
      <c r="U77" s="12">
        <f t="shared" si="9"/>
        <v>0.16547493602288132</v>
      </c>
      <c r="V77">
        <f>COUNTIF($L$2:L77,1)</f>
        <v>41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7.25" customHeight="1" x14ac:dyDescent="0.2">
      <c r="A78" s="3">
        <v>76</v>
      </c>
      <c r="B78" s="4">
        <v>45531</v>
      </c>
      <c r="C78" s="3" t="s">
        <v>212</v>
      </c>
      <c r="D78" s="3" t="s">
        <v>23</v>
      </c>
      <c r="E78" s="3">
        <v>1</v>
      </c>
      <c r="F78" s="3" t="s">
        <v>213</v>
      </c>
      <c r="G78" s="3" t="s">
        <v>20</v>
      </c>
      <c r="H78" s="3" t="s">
        <v>24</v>
      </c>
      <c r="I78" s="3" t="s">
        <v>25</v>
      </c>
      <c r="J78" s="5" t="s">
        <v>69</v>
      </c>
      <c r="K78" s="23"/>
      <c r="L78" s="6" t="s">
        <v>27</v>
      </c>
      <c r="M78" s="7">
        <v>1.97</v>
      </c>
      <c r="N78" s="7">
        <v>2</v>
      </c>
      <c r="O78" s="8" t="s">
        <v>28</v>
      </c>
      <c r="P78" s="7">
        <f t="shared" si="10"/>
        <v>134.86000000000001</v>
      </c>
      <c r="Q78" s="31">
        <f t="shared" si="6"/>
        <v>-2</v>
      </c>
      <c r="R78" s="9">
        <f t="shared" si="11"/>
        <v>19.984999999999999</v>
      </c>
      <c r="S78" s="10">
        <f t="shared" si="7"/>
        <v>154.84500000000003</v>
      </c>
      <c r="T78" s="11">
        <f t="shared" si="8"/>
        <v>0.53947368421052633</v>
      </c>
      <c r="U78" s="12">
        <f t="shared" si="9"/>
        <v>0.1481907162983836</v>
      </c>
      <c r="V78">
        <f>COUNTIF($L$2:L78,1)</f>
        <v>41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5.5" x14ac:dyDescent="0.2">
      <c r="A79" s="3">
        <v>77</v>
      </c>
      <c r="B79" s="4">
        <v>45531</v>
      </c>
      <c r="C79" s="3" t="s">
        <v>214</v>
      </c>
      <c r="D79" s="3" t="s">
        <v>23</v>
      </c>
      <c r="E79" s="3">
        <v>2</v>
      </c>
      <c r="F79" s="3" t="s">
        <v>215</v>
      </c>
      <c r="G79" s="3" t="s">
        <v>20</v>
      </c>
      <c r="H79" s="3" t="s">
        <v>24</v>
      </c>
      <c r="I79" s="3" t="s">
        <v>25</v>
      </c>
      <c r="J79" s="13" t="s">
        <v>216</v>
      </c>
      <c r="K79" s="23"/>
      <c r="L79" s="6" t="s">
        <v>27</v>
      </c>
      <c r="M79" s="7">
        <v>0.375</v>
      </c>
      <c r="N79" s="7">
        <v>0.375</v>
      </c>
      <c r="O79" s="8" t="s">
        <v>28</v>
      </c>
      <c r="P79" s="7">
        <f t="shared" si="10"/>
        <v>135.23500000000001</v>
      </c>
      <c r="Q79" s="31">
        <f t="shared" si="6"/>
        <v>-0.375</v>
      </c>
      <c r="R79" s="9">
        <f t="shared" si="11"/>
        <v>19.61</v>
      </c>
      <c r="S79" s="10">
        <f t="shared" si="7"/>
        <v>154.84500000000003</v>
      </c>
      <c r="T79" s="11">
        <f t="shared" si="8"/>
        <v>0.53246753246753242</v>
      </c>
      <c r="U79" s="12">
        <f t="shared" si="9"/>
        <v>0.14500683994528052</v>
      </c>
      <c r="V79">
        <f>COUNTIF($L$2:L79,1)</f>
        <v>41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7.25" customHeight="1" x14ac:dyDescent="0.2">
      <c r="A80" s="3">
        <v>78</v>
      </c>
      <c r="B80" s="4">
        <v>45532</v>
      </c>
      <c r="C80" s="3" t="s">
        <v>217</v>
      </c>
      <c r="D80" s="3" t="s">
        <v>23</v>
      </c>
      <c r="E80" s="3">
        <v>1</v>
      </c>
      <c r="F80" s="3" t="s">
        <v>213</v>
      </c>
      <c r="G80" s="3" t="s">
        <v>20</v>
      </c>
      <c r="H80" s="3" t="s">
        <v>95</v>
      </c>
      <c r="I80" s="3" t="s">
        <v>21</v>
      </c>
      <c r="J80" s="5" t="s">
        <v>76</v>
      </c>
      <c r="K80" s="23"/>
      <c r="L80" s="6" t="s">
        <v>27</v>
      </c>
      <c r="M80" s="7">
        <v>1.97</v>
      </c>
      <c r="N80" s="7">
        <v>2</v>
      </c>
      <c r="O80" s="8" t="s">
        <v>28</v>
      </c>
      <c r="P80" s="7">
        <f t="shared" si="10"/>
        <v>137.23500000000001</v>
      </c>
      <c r="Q80" s="31">
        <f t="shared" si="6"/>
        <v>-2</v>
      </c>
      <c r="R80" s="9">
        <f t="shared" si="11"/>
        <v>17.61</v>
      </c>
      <c r="S80" s="10">
        <f t="shared" si="7"/>
        <v>154.84500000000003</v>
      </c>
      <c r="T80" s="11">
        <f t="shared" si="8"/>
        <v>0.52564102564102566</v>
      </c>
      <c r="U80" s="12">
        <f t="shared" si="9"/>
        <v>0.12832003497650024</v>
      </c>
      <c r="V80">
        <f>COUNTIF($L$2:L80,1)</f>
        <v>41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7.25" customHeight="1" x14ac:dyDescent="0.2">
      <c r="A81" s="3">
        <v>79</v>
      </c>
      <c r="B81" s="4">
        <v>45532</v>
      </c>
      <c r="C81" s="3" t="s">
        <v>218</v>
      </c>
      <c r="D81" s="3" t="s">
        <v>23</v>
      </c>
      <c r="E81" s="3">
        <v>1</v>
      </c>
      <c r="F81" s="3" t="s">
        <v>39</v>
      </c>
      <c r="G81" s="3" t="s">
        <v>20</v>
      </c>
      <c r="H81" s="3" t="s">
        <v>95</v>
      </c>
      <c r="I81" s="3" t="s">
        <v>21</v>
      </c>
      <c r="J81" s="5" t="s">
        <v>49</v>
      </c>
      <c r="K81" s="23"/>
      <c r="L81" s="6" t="s">
        <v>27</v>
      </c>
      <c r="M81" s="7">
        <v>1.97</v>
      </c>
      <c r="N81" s="7">
        <v>2</v>
      </c>
      <c r="O81" s="8" t="s">
        <v>28</v>
      </c>
      <c r="P81" s="7">
        <f t="shared" si="10"/>
        <v>139.23500000000001</v>
      </c>
      <c r="Q81" s="31">
        <f t="shared" si="6"/>
        <v>-2</v>
      </c>
      <c r="R81" s="9">
        <f t="shared" si="11"/>
        <v>15.61</v>
      </c>
      <c r="S81" s="10">
        <f t="shared" si="7"/>
        <v>154.84500000000003</v>
      </c>
      <c r="T81" s="11">
        <f t="shared" si="8"/>
        <v>0.51898734177215189</v>
      </c>
      <c r="U81" s="12">
        <f t="shared" si="9"/>
        <v>0.1121126153625167</v>
      </c>
      <c r="V81">
        <f>COUNTIF($L$2:L81,1)</f>
        <v>41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5.5" x14ac:dyDescent="0.2">
      <c r="A82" s="3">
        <v>80</v>
      </c>
      <c r="B82" s="4">
        <v>45534</v>
      </c>
      <c r="C82" s="3" t="s">
        <v>219</v>
      </c>
      <c r="D82" s="3" t="s">
        <v>23</v>
      </c>
      <c r="E82" s="3">
        <v>2</v>
      </c>
      <c r="F82" s="3" t="s">
        <v>75</v>
      </c>
      <c r="G82" s="3" t="s">
        <v>20</v>
      </c>
      <c r="H82" s="3" t="s">
        <v>24</v>
      </c>
      <c r="I82" s="3" t="s">
        <v>25</v>
      </c>
      <c r="J82" s="13" t="s">
        <v>220</v>
      </c>
      <c r="K82" s="23"/>
      <c r="L82" s="6" t="s">
        <v>22</v>
      </c>
      <c r="M82" s="7">
        <v>2.39</v>
      </c>
      <c r="N82" s="7">
        <v>1.5</v>
      </c>
      <c r="O82" s="8" t="s">
        <v>28</v>
      </c>
      <c r="P82" s="7">
        <f t="shared" si="10"/>
        <v>140.73500000000001</v>
      </c>
      <c r="Q82" s="28">
        <f t="shared" si="6"/>
        <v>2.085</v>
      </c>
      <c r="R82" s="9">
        <f t="shared" si="11"/>
        <v>17.695</v>
      </c>
      <c r="S82" s="10">
        <f t="shared" si="7"/>
        <v>158.43</v>
      </c>
      <c r="T82" s="11">
        <f t="shared" si="8"/>
        <v>0.52500000000000002</v>
      </c>
      <c r="U82" s="12">
        <f t="shared" si="9"/>
        <v>0.12573276015205878</v>
      </c>
      <c r="V82">
        <f>COUNTIF($L$2:L82,1)</f>
        <v>42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7.25" customHeight="1" x14ac:dyDescent="0.2">
      <c r="A83" s="3">
        <v>81</v>
      </c>
      <c r="B83" s="4">
        <v>45534</v>
      </c>
      <c r="C83" s="3" t="s">
        <v>221</v>
      </c>
      <c r="D83" s="3" t="s">
        <v>23</v>
      </c>
      <c r="E83" s="3">
        <v>1</v>
      </c>
      <c r="F83" s="3" t="s">
        <v>73</v>
      </c>
      <c r="G83" s="3" t="s">
        <v>20</v>
      </c>
      <c r="H83" s="3" t="s">
        <v>24</v>
      </c>
      <c r="I83" s="3" t="s">
        <v>25</v>
      </c>
      <c r="J83" s="5" t="s">
        <v>26</v>
      </c>
      <c r="K83" s="23"/>
      <c r="L83" s="6" t="s">
        <v>27</v>
      </c>
      <c r="M83" s="7">
        <v>1.97</v>
      </c>
      <c r="N83" s="7">
        <v>0.75</v>
      </c>
      <c r="O83" s="8" t="s">
        <v>28</v>
      </c>
      <c r="P83" s="7">
        <f t="shared" si="10"/>
        <v>141.48500000000001</v>
      </c>
      <c r="Q83" s="31">
        <f t="shared" si="6"/>
        <v>-0.75</v>
      </c>
      <c r="R83" s="9">
        <f t="shared" si="11"/>
        <v>16.945</v>
      </c>
      <c r="S83" s="10">
        <f t="shared" si="7"/>
        <v>158.43</v>
      </c>
      <c r="T83" s="11">
        <f t="shared" si="8"/>
        <v>0.51851851851851849</v>
      </c>
      <c r="U83" s="12">
        <f t="shared" si="9"/>
        <v>0.11976534614976847</v>
      </c>
      <c r="V83">
        <f>COUNTIF($L$2:L83,1)</f>
        <v>42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5.5" x14ac:dyDescent="0.2">
      <c r="A84" s="3">
        <v>82</v>
      </c>
      <c r="B84" s="4">
        <v>45534</v>
      </c>
      <c r="C84" s="3" t="s">
        <v>222</v>
      </c>
      <c r="D84" s="3" t="s">
        <v>23</v>
      </c>
      <c r="E84" s="3">
        <v>2</v>
      </c>
      <c r="F84" s="3" t="s">
        <v>118</v>
      </c>
      <c r="G84" s="3" t="s">
        <v>20</v>
      </c>
      <c r="H84" s="3" t="s">
        <v>24</v>
      </c>
      <c r="I84" s="3" t="s">
        <v>25</v>
      </c>
      <c r="J84" s="13" t="s">
        <v>223</v>
      </c>
      <c r="K84" s="23"/>
      <c r="L84" s="6" t="s">
        <v>22</v>
      </c>
      <c r="M84" s="7">
        <v>2.2599999999999998</v>
      </c>
      <c r="N84" s="7">
        <v>2</v>
      </c>
      <c r="O84" s="8" t="s">
        <v>28</v>
      </c>
      <c r="P84" s="7">
        <f t="shared" si="10"/>
        <v>143.48500000000001</v>
      </c>
      <c r="Q84" s="28">
        <f t="shared" si="6"/>
        <v>2.5199999999999996</v>
      </c>
      <c r="R84" s="9">
        <f t="shared" si="11"/>
        <v>19.465</v>
      </c>
      <c r="S84" s="10">
        <f t="shared" si="7"/>
        <v>162.95000000000002</v>
      </c>
      <c r="T84" s="11">
        <f t="shared" si="8"/>
        <v>0.52439024390243905</v>
      </c>
      <c r="U84" s="12">
        <f t="shared" si="9"/>
        <v>0.13565877966337947</v>
      </c>
      <c r="V84">
        <f>COUNTIF($L$2:L84,1)</f>
        <v>43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25.5" x14ac:dyDescent="0.2">
      <c r="A85" s="3">
        <v>83</v>
      </c>
      <c r="B85" s="4">
        <v>45534</v>
      </c>
      <c r="C85" s="3" t="s">
        <v>224</v>
      </c>
      <c r="D85" s="3" t="s">
        <v>23</v>
      </c>
      <c r="E85" s="3">
        <v>2</v>
      </c>
      <c r="F85" s="3" t="s">
        <v>225</v>
      </c>
      <c r="G85" s="3" t="s">
        <v>20</v>
      </c>
      <c r="H85" s="3" t="s">
        <v>24</v>
      </c>
      <c r="I85" s="3" t="s">
        <v>25</v>
      </c>
      <c r="J85" s="13" t="s">
        <v>226</v>
      </c>
      <c r="K85" s="23"/>
      <c r="L85" s="6" t="s">
        <v>27</v>
      </c>
      <c r="M85" s="7">
        <v>2.81</v>
      </c>
      <c r="N85" s="7">
        <v>1</v>
      </c>
      <c r="O85" s="8" t="s">
        <v>28</v>
      </c>
      <c r="P85" s="7">
        <f t="shared" si="10"/>
        <v>144.48500000000001</v>
      </c>
      <c r="Q85" s="31">
        <f t="shared" si="6"/>
        <v>-1</v>
      </c>
      <c r="R85" s="9">
        <f t="shared" si="11"/>
        <v>18.465</v>
      </c>
      <c r="S85" s="10">
        <f t="shared" si="7"/>
        <v>162.95000000000002</v>
      </c>
      <c r="T85" s="11">
        <f t="shared" si="8"/>
        <v>0.51807228915662651</v>
      </c>
      <c r="U85" s="12">
        <f t="shared" si="9"/>
        <v>0.12779873343253625</v>
      </c>
      <c r="V85">
        <f>COUNTIF($L$2:L85,1)</f>
        <v>43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7.25" customHeight="1" x14ac:dyDescent="0.2">
      <c r="A86" s="3">
        <v>84</v>
      </c>
      <c r="B86" s="4">
        <v>45535</v>
      </c>
      <c r="C86" s="3" t="s">
        <v>227</v>
      </c>
      <c r="D86" s="3" t="s">
        <v>23</v>
      </c>
      <c r="E86" s="3">
        <v>1</v>
      </c>
      <c r="F86" s="3" t="s">
        <v>77</v>
      </c>
      <c r="G86" s="3" t="s">
        <v>20</v>
      </c>
      <c r="H86" s="3" t="s">
        <v>24</v>
      </c>
      <c r="I86" s="3" t="s">
        <v>25</v>
      </c>
      <c r="J86" s="13" t="s">
        <v>26</v>
      </c>
      <c r="K86" s="23"/>
      <c r="L86" s="6" t="s">
        <v>22</v>
      </c>
      <c r="M86" s="7">
        <v>1.95</v>
      </c>
      <c r="N86" s="7">
        <v>1</v>
      </c>
      <c r="O86" s="8" t="s">
        <v>28</v>
      </c>
      <c r="P86" s="7">
        <f t="shared" si="10"/>
        <v>145.48500000000001</v>
      </c>
      <c r="Q86" s="28">
        <f t="shared" si="6"/>
        <v>0.95</v>
      </c>
      <c r="R86" s="9">
        <f t="shared" si="11"/>
        <v>19.414999999999999</v>
      </c>
      <c r="S86" s="10">
        <f t="shared" si="7"/>
        <v>164.9</v>
      </c>
      <c r="T86" s="11">
        <f t="shared" si="8"/>
        <v>0.52380952380952384</v>
      </c>
      <c r="U86" s="12">
        <f t="shared" si="9"/>
        <v>0.13345018386775262</v>
      </c>
      <c r="V86">
        <f>COUNTIF($L$2:L86,1)</f>
        <v>44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7.25" customHeight="1" x14ac:dyDescent="0.2">
      <c r="A87" s="3">
        <v>85</v>
      </c>
      <c r="B87" s="4">
        <v>45535</v>
      </c>
      <c r="C87" s="3" t="s">
        <v>228</v>
      </c>
      <c r="D87" s="3" t="s">
        <v>23</v>
      </c>
      <c r="E87" s="3">
        <v>1</v>
      </c>
      <c r="F87" s="3" t="s">
        <v>51</v>
      </c>
      <c r="G87" s="3" t="s">
        <v>20</v>
      </c>
      <c r="H87" s="3" t="s">
        <v>24</v>
      </c>
      <c r="I87" s="3" t="s">
        <v>25</v>
      </c>
      <c r="J87" s="13" t="s">
        <v>229</v>
      </c>
      <c r="K87" s="23"/>
      <c r="L87" s="6" t="s">
        <v>22</v>
      </c>
      <c r="M87" s="7">
        <v>1.87</v>
      </c>
      <c r="N87" s="7">
        <v>2</v>
      </c>
      <c r="O87" s="8" t="s">
        <v>28</v>
      </c>
      <c r="P87" s="7">
        <f t="shared" si="10"/>
        <v>147.48500000000001</v>
      </c>
      <c r="Q87" s="28">
        <f t="shared" si="6"/>
        <v>1.7400000000000002</v>
      </c>
      <c r="R87" s="9">
        <f t="shared" si="11"/>
        <v>21.155000000000001</v>
      </c>
      <c r="S87" s="10">
        <f t="shared" si="7"/>
        <v>168.64000000000001</v>
      </c>
      <c r="T87" s="11">
        <f t="shared" si="8"/>
        <v>0.52941176470588236</v>
      </c>
      <c r="U87" s="12">
        <f t="shared" si="9"/>
        <v>0.14343831576092483</v>
      </c>
      <c r="V87">
        <f>COUNTIF($L$2:L87,1)</f>
        <v>45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25.5" x14ac:dyDescent="0.2">
      <c r="A88" s="3">
        <v>86</v>
      </c>
      <c r="B88" s="4">
        <v>45535</v>
      </c>
      <c r="C88" s="3" t="s">
        <v>230</v>
      </c>
      <c r="D88" s="3" t="s">
        <v>23</v>
      </c>
      <c r="E88" s="3">
        <v>2</v>
      </c>
      <c r="F88" s="3" t="s">
        <v>54</v>
      </c>
      <c r="G88" s="3" t="s">
        <v>20</v>
      </c>
      <c r="H88" s="3" t="s">
        <v>24</v>
      </c>
      <c r="I88" s="3" t="s">
        <v>25</v>
      </c>
      <c r="J88" s="13" t="s">
        <v>231</v>
      </c>
      <c r="K88" s="23"/>
      <c r="L88" s="6" t="s">
        <v>27</v>
      </c>
      <c r="M88" s="7">
        <v>2.5299999999999998</v>
      </c>
      <c r="N88" s="7">
        <v>2</v>
      </c>
      <c r="O88" s="8" t="s">
        <v>28</v>
      </c>
      <c r="P88" s="7">
        <f t="shared" si="10"/>
        <v>149.48500000000001</v>
      </c>
      <c r="Q88" s="31">
        <f t="shared" si="6"/>
        <v>-2</v>
      </c>
      <c r="R88" s="9">
        <f t="shared" si="11"/>
        <v>19.155000000000001</v>
      </c>
      <c r="S88" s="10">
        <f t="shared" si="7"/>
        <v>168.64000000000001</v>
      </c>
      <c r="T88" s="11">
        <f t="shared" si="8"/>
        <v>0.52325581395348841</v>
      </c>
      <c r="U88" s="12">
        <f t="shared" si="9"/>
        <v>0.12813994715188814</v>
      </c>
      <c r="V88">
        <f>COUNTIF($L$2:L88,1)</f>
        <v>45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38.25" x14ac:dyDescent="0.2">
      <c r="A89" s="3">
        <v>87</v>
      </c>
      <c r="B89" s="4">
        <v>45535</v>
      </c>
      <c r="C89" s="3" t="s">
        <v>232</v>
      </c>
      <c r="D89" s="3" t="s">
        <v>23</v>
      </c>
      <c r="E89" s="3">
        <v>3</v>
      </c>
      <c r="F89" s="3" t="s">
        <v>233</v>
      </c>
      <c r="G89" s="3" t="s">
        <v>20</v>
      </c>
      <c r="H89" s="3" t="s">
        <v>24</v>
      </c>
      <c r="I89" s="3" t="s">
        <v>25</v>
      </c>
      <c r="J89" s="13" t="s">
        <v>234</v>
      </c>
      <c r="K89" s="23"/>
      <c r="L89" s="6" t="s">
        <v>27</v>
      </c>
      <c r="M89" s="7">
        <v>3.43</v>
      </c>
      <c r="N89" s="7">
        <v>1</v>
      </c>
      <c r="O89" s="8" t="s">
        <v>28</v>
      </c>
      <c r="P89" s="7">
        <f t="shared" si="10"/>
        <v>150.48500000000001</v>
      </c>
      <c r="Q89" s="31">
        <f t="shared" si="6"/>
        <v>-1</v>
      </c>
      <c r="R89" s="9">
        <f t="shared" si="11"/>
        <v>18.155000000000001</v>
      </c>
      <c r="S89" s="10">
        <f t="shared" si="7"/>
        <v>168.64000000000001</v>
      </c>
      <c r="T89" s="11">
        <f t="shared" si="8"/>
        <v>0.51724137931034486</v>
      </c>
      <c r="U89" s="12">
        <f t="shared" si="9"/>
        <v>0.12064325348041333</v>
      </c>
      <c r="V89">
        <f>COUNTIF($L$2:L89,1)</f>
        <v>45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5.5" x14ac:dyDescent="0.2">
      <c r="A90" s="3">
        <v>88</v>
      </c>
      <c r="B90" s="4">
        <v>45535</v>
      </c>
      <c r="C90" s="3" t="s">
        <v>235</v>
      </c>
      <c r="D90" s="3" t="s">
        <v>23</v>
      </c>
      <c r="E90" s="3">
        <v>2</v>
      </c>
      <c r="F90" s="3" t="s">
        <v>236</v>
      </c>
      <c r="G90" s="3" t="s">
        <v>20</v>
      </c>
      <c r="H90" s="3" t="s">
        <v>24</v>
      </c>
      <c r="I90" s="3" t="s">
        <v>25</v>
      </c>
      <c r="J90" s="13" t="s">
        <v>237</v>
      </c>
      <c r="K90" s="23"/>
      <c r="L90" s="6" t="s">
        <v>22</v>
      </c>
      <c r="M90" s="7">
        <v>2.12</v>
      </c>
      <c r="N90" s="7">
        <v>1.5</v>
      </c>
      <c r="O90" s="8" t="s">
        <v>28</v>
      </c>
      <c r="P90" s="7">
        <f t="shared" si="10"/>
        <v>151.98500000000001</v>
      </c>
      <c r="Q90" s="28">
        <f t="shared" si="6"/>
        <v>1.6800000000000002</v>
      </c>
      <c r="R90" s="9">
        <f t="shared" si="11"/>
        <v>19.835000000000001</v>
      </c>
      <c r="S90" s="10">
        <f t="shared" si="7"/>
        <v>171.82000000000002</v>
      </c>
      <c r="T90" s="11">
        <f t="shared" si="8"/>
        <v>0.52272727272727271</v>
      </c>
      <c r="U90" s="12">
        <f t="shared" si="9"/>
        <v>0.13050629996381227</v>
      </c>
      <c r="V90">
        <f>COUNTIF($L$2:L90,1)</f>
        <v>46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25.5" x14ac:dyDescent="0.2">
      <c r="A91" s="3">
        <v>89</v>
      </c>
      <c r="B91" s="4">
        <v>45535</v>
      </c>
      <c r="C91" s="3" t="s">
        <v>238</v>
      </c>
      <c r="D91" s="3" t="s">
        <v>23</v>
      </c>
      <c r="E91" s="3">
        <v>2</v>
      </c>
      <c r="F91" s="3" t="s">
        <v>239</v>
      </c>
      <c r="G91" s="3" t="s">
        <v>20</v>
      </c>
      <c r="H91" s="3" t="s">
        <v>24</v>
      </c>
      <c r="I91" s="3" t="s">
        <v>25</v>
      </c>
      <c r="J91" s="13" t="s">
        <v>240</v>
      </c>
      <c r="K91" s="23"/>
      <c r="L91" s="6" t="s">
        <v>22</v>
      </c>
      <c r="M91" s="7">
        <v>2.93</v>
      </c>
      <c r="N91" s="7">
        <v>1</v>
      </c>
      <c r="O91" s="8" t="s">
        <v>28</v>
      </c>
      <c r="P91" s="7">
        <f t="shared" si="10"/>
        <v>152.98500000000001</v>
      </c>
      <c r="Q91" s="28">
        <f t="shared" si="6"/>
        <v>1.9300000000000002</v>
      </c>
      <c r="R91" s="9">
        <f t="shared" si="11"/>
        <v>21.765000000000001</v>
      </c>
      <c r="S91" s="10">
        <f t="shared" si="7"/>
        <v>174.75</v>
      </c>
      <c r="T91" s="11">
        <f t="shared" si="8"/>
        <v>0.5280898876404494</v>
      </c>
      <c r="U91" s="12">
        <f t="shared" si="9"/>
        <v>0.14226884988724375</v>
      </c>
      <c r="V91">
        <f>COUNTIF($L$2:L91,1)</f>
        <v>47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25.5" x14ac:dyDescent="0.2">
      <c r="A92" s="3">
        <v>90</v>
      </c>
      <c r="B92" s="4">
        <v>45535</v>
      </c>
      <c r="C92" s="3" t="s">
        <v>241</v>
      </c>
      <c r="D92" s="3" t="s">
        <v>59</v>
      </c>
      <c r="E92" s="3">
        <v>2</v>
      </c>
      <c r="F92" s="3" t="s">
        <v>50</v>
      </c>
      <c r="G92" s="3" t="s">
        <v>20</v>
      </c>
      <c r="H92" s="3" t="s">
        <v>24</v>
      </c>
      <c r="I92" s="3" t="s">
        <v>25</v>
      </c>
      <c r="J92" s="13" t="s">
        <v>242</v>
      </c>
      <c r="K92" s="23"/>
      <c r="L92" s="6" t="s">
        <v>22</v>
      </c>
      <c r="M92" s="7">
        <v>2.0699999999999998</v>
      </c>
      <c r="N92" s="7">
        <v>2</v>
      </c>
      <c r="O92" s="8" t="s">
        <v>28</v>
      </c>
      <c r="P92" s="7">
        <f t="shared" si="10"/>
        <v>154.98500000000001</v>
      </c>
      <c r="Q92" s="37">
        <f t="shared" si="6"/>
        <v>2.1399999999999997</v>
      </c>
      <c r="R92" s="29">
        <f t="shared" si="11"/>
        <v>23.905000000000001</v>
      </c>
      <c r="S92" s="30">
        <f t="shared" si="7"/>
        <v>178.89000000000001</v>
      </c>
      <c r="T92" s="34">
        <f t="shared" si="8"/>
        <v>0.53333333333333333</v>
      </c>
      <c r="U92" s="12">
        <f t="shared" si="9"/>
        <v>0.15424073297415877</v>
      </c>
      <c r="V92" s="35">
        <f>COUNTIF($L$2:L92,1)</f>
        <v>48</v>
      </c>
      <c r="W92" s="35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</sheetData>
  <sheetProtection selectLockedCells="1" selectUnlockedCells="1"/>
  <autoFilter ref="A2:IK92" xr:uid="{00000000-0001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August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2024-09-09T10:46:47Z</dcterms:modified>
</cp:coreProperties>
</file>