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8376B087-03B7-4CEA-A17D-2A8A58F35AE3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Mai!$A$1:$IK$73</definedName>
    <definedName name="Excel_BuiltIn__FilterDatabase" localSheetId="0">Mai!#REF!</definedName>
    <definedName name="Excel_BuiltIn__FilterDatabase_1">Mai!#REF!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3" i="1" l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S3" i="1"/>
  <c r="U3" i="1" s="1"/>
  <c r="S4" i="1" l="1"/>
  <c r="U4" i="1" s="1"/>
  <c r="P6" i="1"/>
  <c r="S5" i="1"/>
  <c r="U5" i="1" s="1"/>
  <c r="S6" i="1" l="1"/>
  <c r="U6" i="1" s="1"/>
  <c r="P7" i="1"/>
  <c r="P8" i="1" l="1"/>
  <c r="S7" i="1"/>
  <c r="U7" i="1" s="1"/>
  <c r="S8" i="1" l="1"/>
  <c r="U8" i="1" s="1"/>
  <c r="P9" i="1"/>
  <c r="P10" i="1" l="1"/>
  <c r="S9" i="1"/>
  <c r="U9" i="1" s="1"/>
  <c r="P11" i="1" l="1"/>
  <c r="S10" i="1"/>
  <c r="U10" i="1" s="1"/>
  <c r="S11" i="1" l="1"/>
  <c r="U11" i="1" s="1"/>
  <c r="P12" i="1"/>
  <c r="P13" i="1" l="1"/>
  <c r="S12" i="1"/>
  <c r="U12" i="1" s="1"/>
  <c r="S13" i="1" l="1"/>
  <c r="U13" i="1" s="1"/>
  <c r="P14" i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S18" i="1" l="1"/>
  <c r="U18" i="1" s="1"/>
  <c r="P19" i="1"/>
  <c r="P20" i="1" l="1"/>
  <c r="S19" i="1"/>
  <c r="U19" i="1" s="1"/>
  <c r="S20" i="1" l="1"/>
  <c r="U20" i="1" s="1"/>
  <c r="P21" i="1"/>
  <c r="P22" i="1" l="1"/>
  <c r="S21" i="1"/>
  <c r="U21" i="1" s="1"/>
  <c r="P23" i="1" l="1"/>
  <c r="S22" i="1"/>
  <c r="U22" i="1" s="1"/>
  <c r="S23" i="1" l="1"/>
  <c r="U23" i="1" s="1"/>
  <c r="P24" i="1"/>
  <c r="P25" i="1" l="1"/>
  <c r="S24" i="1"/>
  <c r="U24" i="1" s="1"/>
  <c r="S25" i="1" l="1"/>
  <c r="U25" i="1" s="1"/>
  <c r="P26" i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S30" i="1" l="1"/>
  <c r="U30" i="1" s="1"/>
  <c r="P31" i="1"/>
  <c r="P32" i="1" l="1"/>
  <c r="S31" i="1"/>
  <c r="U31" i="1" s="1"/>
  <c r="S32" i="1" l="1"/>
  <c r="U32" i="1" s="1"/>
  <c r="P33" i="1"/>
  <c r="P34" i="1" l="1"/>
  <c r="S33" i="1"/>
  <c r="U33" i="1" s="1"/>
  <c r="S34" i="1" l="1"/>
  <c r="U34" i="1" s="1"/>
  <c r="P35" i="1"/>
  <c r="S35" i="1" l="1"/>
  <c r="U35" i="1" s="1"/>
  <c r="P36" i="1"/>
  <c r="P37" i="1" l="1"/>
  <c r="S36" i="1"/>
  <c r="U36" i="1" s="1"/>
  <c r="S37" i="1" l="1"/>
  <c r="U37" i="1" s="1"/>
  <c r="P38" i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S50" i="1" l="1"/>
  <c r="U50" i="1" s="1"/>
  <c r="P51" i="1"/>
  <c r="S51" i="1" l="1"/>
  <c r="U51" i="1" s="1"/>
  <c r="P52" i="1"/>
  <c r="P53" i="1" l="1"/>
  <c r="S52" i="1"/>
  <c r="U52" i="1" s="1"/>
  <c r="S53" i="1" l="1"/>
  <c r="U53" i="1" s="1"/>
  <c r="P54" i="1"/>
  <c r="P55" i="1" l="1"/>
  <c r="S54" i="1"/>
  <c r="U54" i="1" s="1"/>
  <c r="P56" i="1" l="1"/>
  <c r="S55" i="1"/>
  <c r="U55" i="1" s="1"/>
  <c r="S56" i="1" l="1"/>
  <c r="U56" i="1" s="1"/>
  <c r="P57" i="1"/>
  <c r="P58" i="1" l="1"/>
  <c r="S57" i="1"/>
  <c r="U57" i="1" s="1"/>
  <c r="S58" i="1" l="1"/>
  <c r="U58" i="1" s="1"/>
  <c r="P59" i="1"/>
  <c r="P60" i="1" l="1"/>
  <c r="S59" i="1"/>
  <c r="U59" i="1" s="1"/>
  <c r="P61" i="1" l="1"/>
  <c r="S60" i="1"/>
  <c r="U60" i="1" s="1"/>
  <c r="S61" i="1" l="1"/>
  <c r="U61" i="1" s="1"/>
  <c r="P62" i="1"/>
  <c r="S62" i="1" l="1"/>
  <c r="U62" i="1" s="1"/>
  <c r="P63" i="1"/>
  <c r="S63" i="1" l="1"/>
  <c r="U63" i="1" s="1"/>
  <c r="P64" i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S68" i="1" l="1"/>
  <c r="U68" i="1" s="1"/>
  <c r="P69" i="1"/>
  <c r="P70" i="1" l="1"/>
  <c r="S69" i="1"/>
  <c r="U69" i="1" s="1"/>
  <c r="S70" i="1" l="1"/>
  <c r="U70" i="1" s="1"/>
  <c r="P71" i="1"/>
  <c r="P72" i="1" l="1"/>
  <c r="S71" i="1"/>
  <c r="U71" i="1" s="1"/>
  <c r="P73" i="1" l="1"/>
  <c r="S73" i="1" s="1"/>
  <c r="U73" i="1" s="1"/>
  <c r="S72" i="1"/>
  <c r="U72" i="1" s="1"/>
</calcChain>
</file>

<file path=xl/sharedStrings.xml><?xml version="1.0" encoding="utf-8"?>
<sst xmlns="http://schemas.openxmlformats.org/spreadsheetml/2006/main" count="666" uniqueCount="194">
  <si>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</si>
  <si>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</si>
  <si>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</si>
  <si>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</si>
  <si>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</si>
  <si>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</si>
  <si>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</si>
  <si>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</si>
  <si>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</si>
  <si>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</si>
  <si>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</si>
  <si>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</si>
  <si>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</si>
  <si>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</si>
  <si>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</si>
  <si>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</si>
  <si>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</si>
  <si>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</si>
  <si>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</si>
  <si>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</si>
  <si>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</si>
  <si>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</si>
  <si>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</si>
  <si>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</si>
  <si>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</si>
  <si>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</si>
  <si>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</si>
  <si>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</si>
  <si>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</si>
  <si>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</si>
  <si>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1-2</t>
  </si>
  <si>
    <t>1 asian -1,25</t>
  </si>
  <si>
    <t>2 asian -1</t>
  </si>
  <si>
    <t>1-0</t>
  </si>
  <si>
    <t>2 asian -1,25</t>
  </si>
  <si>
    <t>1 asian -1</t>
  </si>
  <si>
    <t>1-3</t>
  </si>
  <si>
    <t>Karten</t>
  </si>
  <si>
    <t>2 asian -0,75</t>
  </si>
  <si>
    <t>1
1 asian -1,25</t>
  </si>
  <si>
    <t>3-0</t>
  </si>
  <si>
    <t>0-3</t>
  </si>
  <si>
    <t>Chancenwucher</t>
  </si>
  <si>
    <t>2-1</t>
  </si>
  <si>
    <t>over 4,5 Karten
over 4,5 Karten</t>
  </si>
  <si>
    <t>2-3</t>
  </si>
  <si>
    <t>1 asian -1,5</t>
  </si>
  <si>
    <t>1 asian -1,25
2 asian -1,25</t>
  </si>
  <si>
    <t>Cosmos Koblenz - Diefflen</t>
  </si>
  <si>
    <t>2-2</t>
  </si>
  <si>
    <t>Engers - Pfeddersheim
Waldalgesheim - Bitburg</t>
  </si>
  <si>
    <t>1 asian -1,25 
1 asian -1</t>
  </si>
  <si>
    <t>3-0
4-1</t>
  </si>
  <si>
    <t>Eichstätt - Coburg
Hankofen - F. Regensburg</t>
  </si>
  <si>
    <t>1 asian -1,25
1 asian -1</t>
  </si>
  <si>
    <r>
      <t xml:space="preserve">3-1
</t>
    </r>
    <r>
      <rPr>
        <b/>
        <sz val="10"/>
        <color rgb="FF0070C0"/>
        <rFont val="Arial"/>
        <family val="2"/>
      </rPr>
      <t>2-1</t>
    </r>
  </si>
  <si>
    <t>Mechtersheim - Baumholder
Cham - Donaustauf</t>
  </si>
  <si>
    <t>1 asian -1,25
1 asian -1,25</t>
  </si>
  <si>
    <t>3-1
6-0</t>
  </si>
  <si>
    <t>Nöttingen - Denzlingen
Auerbach - Arnstadt
Hoffenheim - Leipzig</t>
  </si>
  <si>
    <t>1 asian -1,5
1 asian -1,5
2 asian -1</t>
  </si>
  <si>
    <r>
      <t xml:space="preserve">3-0
3-1
</t>
    </r>
    <r>
      <rPr>
        <b/>
        <sz val="10"/>
        <color rgb="FFFF0000"/>
        <rFont val="Arial"/>
        <family val="2"/>
      </rPr>
      <t>1-1</t>
    </r>
  </si>
  <si>
    <t>90. Ausgleich..</t>
  </si>
  <si>
    <t>Ammerthal - Eltersdorf</t>
  </si>
  <si>
    <t>Holzhausen - Pforzheim</t>
  </si>
  <si>
    <t>Pirmasens - Worms
Rain/Lech - Schwaben Augsburg</t>
  </si>
  <si>
    <t>1 asian -0,75
2 asian -0,75</t>
  </si>
  <si>
    <r>
      <rPr>
        <b/>
        <sz val="10"/>
        <color rgb="FFFF0000"/>
        <rFont val="Arial"/>
        <family val="2"/>
      </rPr>
      <t>1-4</t>
    </r>
    <r>
      <rPr>
        <b/>
        <sz val="10"/>
        <color rgb="FF00B050"/>
        <rFont val="Arial"/>
        <family val="2"/>
      </rPr>
      <t xml:space="preserve">
1-3</t>
    </r>
  </si>
  <si>
    <t>Marienberg - Bischofswerdaer
Delmenhorst - Rotenburger</t>
  </si>
  <si>
    <t>2 asian -1,75
1 asian -1,25</t>
  </si>
  <si>
    <r>
      <t xml:space="preserve">2-1
</t>
    </r>
    <r>
      <rPr>
        <b/>
        <sz val="10"/>
        <color rgb="FF00B050"/>
        <rFont val="Arial"/>
        <family val="2"/>
      </rPr>
      <t>2-0</t>
    </r>
  </si>
  <si>
    <t>Sonthofen - Kirchheimer
Donaustauf - Kornburg</t>
  </si>
  <si>
    <t>3-0 
2-4</t>
  </si>
  <si>
    <t>Ismaning - Türkspor Augsburg</t>
  </si>
  <si>
    <t>Eilvese - Bersenbrück</t>
  </si>
  <si>
    <t>Diefflen - Quierschied
Bitburg - RW Koblenz</t>
  </si>
  <si>
    <r>
      <t xml:space="preserve">2-2
</t>
    </r>
    <r>
      <rPr>
        <b/>
        <sz val="10"/>
        <color rgb="FF00B050"/>
        <rFont val="Arial"/>
        <family val="2"/>
      </rPr>
      <t>0-2</t>
    </r>
  </si>
  <si>
    <t>2-0 Führung.. 84. Ausgleich..</t>
  </si>
  <si>
    <t>St. Pauli II - Bremer SV</t>
  </si>
  <si>
    <t>Zehlendorf - Makkabi Berlin
Eintracht - Leverkusen</t>
  </si>
  <si>
    <t>1 asian -1,25
over 2 Tore</t>
  </si>
  <si>
    <r>
      <t xml:space="preserve">1-1
</t>
    </r>
    <r>
      <rPr>
        <b/>
        <sz val="10"/>
        <color rgb="FF00B050"/>
        <rFont val="Arial"/>
        <family val="2"/>
      </rPr>
      <t>1-5</t>
    </r>
  </si>
  <si>
    <t>Clarholz - Wattenscheid</t>
  </si>
  <si>
    <t>Empoli - Frosinone
Union Berlin - Bochum</t>
  </si>
  <si>
    <r>
      <rPr>
        <b/>
        <sz val="10"/>
        <color rgb="FF00B050"/>
        <rFont val="Arial"/>
        <family val="2"/>
      </rPr>
      <t>5</t>
    </r>
    <r>
      <rPr>
        <b/>
        <sz val="10"/>
        <color rgb="FFFF0000"/>
        <rFont val="Arial"/>
        <family val="2"/>
      </rPr>
      <t xml:space="preserve">
1</t>
    </r>
  </si>
  <si>
    <t>Witz des Jahres 
29 Fouls</t>
  </si>
  <si>
    <t>Stuttgart II - Aalen</t>
  </si>
  <si>
    <t>Konter vergeben</t>
  </si>
  <si>
    <t>Union Berlin - Bochum</t>
  </si>
  <si>
    <t>over 2,5 Karten</t>
  </si>
  <si>
    <t>1bet</t>
  </si>
  <si>
    <t>Reutlingen - Sonnenhof
Pforzheim - Ravensburg</t>
  </si>
  <si>
    <t>2 asian -1
1 asian -1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</si>
  <si>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3-2</t>
    </r>
  </si>
  <si>
    <t>Denzlingen - Gmünd</t>
  </si>
  <si>
    <t>Bissingen - Nöttingen</t>
  </si>
  <si>
    <t>Mannheim - Holzhausen</t>
  </si>
  <si>
    <t>Mutschelbach - Villingen
Göppinger - Backnang</t>
  </si>
  <si>
    <t>1-4
3-1</t>
  </si>
  <si>
    <t>Concordia - Türkiye</t>
  </si>
  <si>
    <t>Memmingen - Burghausen</t>
  </si>
  <si>
    <t>Kornburg - Cham
Bischofswerdaer - Halle</t>
  </si>
  <si>
    <r>
      <t xml:space="preserve">0-0
</t>
    </r>
    <r>
      <rPr>
        <b/>
        <sz val="10"/>
        <color rgb="FF00B050"/>
        <rFont val="Arial"/>
        <family val="2"/>
      </rPr>
      <t>4-2</t>
    </r>
  </si>
  <si>
    <t>Eltersdorf - Feucht
Bonn - Freialdenhoven</t>
  </si>
  <si>
    <t>1 asian -3
1 asian -1,25</t>
  </si>
  <si>
    <r>
      <t xml:space="preserve">4-0
</t>
    </r>
    <r>
      <rPr>
        <b/>
        <sz val="10"/>
        <color rgb="FFFF0000"/>
        <rFont val="Arial"/>
        <family val="2"/>
      </rPr>
      <t>2-2</t>
    </r>
  </si>
  <si>
    <t>2-0 geführt bis 78. …</t>
  </si>
  <si>
    <t>Aalen - Walldorf</t>
  </si>
  <si>
    <t>90.+2 Ausgleich kassiert…</t>
  </si>
  <si>
    <t>Vilzing - Türkgücü München
Schalding - Würzburg</t>
  </si>
  <si>
    <t>1 asian -1,25 
2 asian -1,25</t>
  </si>
  <si>
    <t>7-0
0-3</t>
  </si>
  <si>
    <t>Augsburg II - Bamberg</t>
  </si>
  <si>
    <t>Hannover II - Eimsbütteler
Hoffenheim II - FSV Frankfurt</t>
  </si>
  <si>
    <t>1 asian -1,75
1 asian -1,25</t>
  </si>
  <si>
    <r>
      <t xml:space="preserve">5-0
</t>
    </r>
    <r>
      <rPr>
        <b/>
        <sz val="10"/>
        <color rgb="FFFF0000"/>
        <rFont val="Arial"/>
        <family val="2"/>
      </rPr>
      <t>0-1</t>
    </r>
  </si>
  <si>
    <t>Bischofswerdaer - Halle
Sasel - Rugenbergen</t>
  </si>
  <si>
    <r>
      <t xml:space="preserve">4-2
</t>
    </r>
    <r>
      <rPr>
        <b/>
        <sz val="10"/>
        <color rgb="FFFF0000"/>
        <rFont val="Arial"/>
        <family val="2"/>
      </rPr>
      <t>3-3</t>
    </r>
  </si>
  <si>
    <t>Dachau - Gundelfingen</t>
  </si>
  <si>
    <t>Erlensee - Friedberg
Delmenhorst - Arminia Hannover</t>
  </si>
  <si>
    <t>0-3
3-0</t>
  </si>
  <si>
    <t>Fulham - City
Tottenham - Burnley</t>
  </si>
  <si>
    <t>2 asian -1,25
1 asian -1,25</t>
  </si>
  <si>
    <r>
      <rPr>
        <b/>
        <sz val="10"/>
        <color rgb="FF00B050"/>
        <rFont val="Arial"/>
        <family val="2"/>
      </rPr>
      <t>0-4</t>
    </r>
    <r>
      <rPr>
        <b/>
        <sz val="10"/>
        <color rgb="FFFF0000"/>
        <rFont val="Arial"/>
        <family val="2"/>
      </rPr>
      <t xml:space="preserve">
2-1</t>
    </r>
  </si>
  <si>
    <t>Köln - Union
Freiburg - Heidenheim</t>
  </si>
  <si>
    <t>over 4 Karten
over 4 Karten</t>
  </si>
  <si>
    <r>
      <t xml:space="preserve">5
</t>
    </r>
    <r>
      <rPr>
        <b/>
        <sz val="10"/>
        <color rgb="FFFF0000"/>
        <rFont val="Arial"/>
        <family val="2"/>
      </rPr>
      <t>2</t>
    </r>
  </si>
  <si>
    <t>Quierschied - Ludwigshafen</t>
  </si>
  <si>
    <t>Ajax - Almere
Lotte - Bövinghausen
Göppinger - Reutlingen</t>
  </si>
  <si>
    <t>1 asian -1,25
1 asian -2,5
1 asian -1,25</t>
  </si>
  <si>
    <r>
      <t xml:space="preserve">3-0
7-0
</t>
    </r>
    <r>
      <rPr>
        <b/>
        <sz val="10"/>
        <color rgb="FF0070C0"/>
        <rFont val="Arial"/>
        <family val="2"/>
      </rPr>
      <t>2-1</t>
    </r>
  </si>
  <si>
    <t>Göppinger Elfer verschossen..</t>
  </si>
  <si>
    <t>Brünninghausen - Türkspor Dortm.
Villingen - Hollenbach</t>
  </si>
  <si>
    <t>2 asian -1,25
1 asian -1</t>
  </si>
  <si>
    <t>0-2
5-0</t>
  </si>
  <si>
    <t>Erkenschwick - Clarholz
Bochum - Leverkusen</t>
  </si>
  <si>
    <t>1 asian -1
2 asian 0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</si>
  <si>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0-5</t>
    </r>
  </si>
  <si>
    <t>Cosmos Koblenz - Bitburg
Offenburger - Pforzheim</t>
  </si>
  <si>
    <t>1 asian -1,75
2 asian -1,75</t>
  </si>
  <si>
    <t>2-0
0-5</t>
  </si>
  <si>
    <t>Egestorf - Delmenhorst</t>
  </si>
  <si>
    <t>86. Ausgleich kassiert..</t>
  </si>
  <si>
    <t>Endenich - Bonn
Friedberg - Fernwald</t>
  </si>
  <si>
    <r>
      <rPr>
        <b/>
        <sz val="10"/>
        <color rgb="FF0070C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3-1</t>
    </r>
  </si>
  <si>
    <t>Türkgücü - Memmingen
Türkiye - Tornesch</t>
  </si>
  <si>
    <t>2
1</t>
  </si>
  <si>
    <t>0-1
7-0</t>
  </si>
  <si>
    <t>Gießen - Walldorf
Lichtenberg - Mahlsdorf</t>
  </si>
  <si>
    <t>2-1
1-0</t>
  </si>
  <si>
    <t>Gundelfingen - Landsberg</t>
  </si>
  <si>
    <t>Erlangen - Kornburg</t>
  </si>
  <si>
    <t>Donaustauf - Eichstätt
Ismaning - Kirchheimer</t>
  </si>
  <si>
    <t>2 asian -1,5
1 asian -1,5</t>
  </si>
  <si>
    <r>
      <t xml:space="preserve">2-8
</t>
    </r>
    <r>
      <rPr>
        <b/>
        <sz val="10"/>
        <color rgb="FFFF0000"/>
        <rFont val="Arial"/>
        <family val="2"/>
      </rPr>
      <t>0-0</t>
    </r>
  </si>
  <si>
    <t>Pfeddersheim - Cosmos Koblenz 
Pforzheim - Essingen</t>
  </si>
  <si>
    <r>
      <t xml:space="preserve">0-8
</t>
    </r>
    <r>
      <rPr>
        <b/>
        <sz val="10"/>
        <color rgb="FFFF0000"/>
        <rFont val="Arial"/>
        <family val="2"/>
      </rPr>
      <t>2-2</t>
    </r>
  </si>
  <si>
    <t>F. Regensburg - Eltersdorf
Sonnenhof - Gmünd</t>
  </si>
  <si>
    <t>2 asian -1,25
1 asian -1,5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</si>
  <si>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2-0</t>
    </r>
  </si>
  <si>
    <t>Oberachern - Villingen</t>
  </si>
  <si>
    <t>0-2</t>
  </si>
  <si>
    <t>Sassuolo - Cagliari
Udinse - Empoli</t>
  </si>
  <si>
    <t>rabona</t>
  </si>
  <si>
    <t>7
7</t>
  </si>
  <si>
    <t>Wiesbaden - St. Pauli</t>
  </si>
  <si>
    <t>2 asian -1,5</t>
  </si>
  <si>
    <t>Vreden - Bövinghausen
Schermbeck - Lotte</t>
  </si>
  <si>
    <t>1-2
1-2</t>
  </si>
  <si>
    <t>2 Elfer verschossen..</t>
  </si>
  <si>
    <t>Hildesheim - Delmenhorst
Rotenburger - Vorsfelde</t>
  </si>
  <si>
    <t>3-0
1-1</t>
  </si>
  <si>
    <t>Mühlhausen - Sandhausen
Koblenz - Schneifel</t>
  </si>
  <si>
    <t>2 asian -1,5 
1 asian -1,5</t>
  </si>
  <si>
    <t>0-8
2-0</t>
  </si>
  <si>
    <t xml:space="preserve">Paloma - Teutonia </t>
  </si>
  <si>
    <t>0-4</t>
  </si>
  <si>
    <t>Vikt. Berlin - Makkabi Berlin</t>
  </si>
  <si>
    <t>Mühlhausen - Sandhausen</t>
  </si>
  <si>
    <t>2 asian -6,5</t>
  </si>
  <si>
    <t>0-8</t>
  </si>
  <si>
    <t>Kaiserslautern - Leverkusen
Lotte -  Ennepetal</t>
  </si>
  <si>
    <t>2 asian -1,5
1 asian -1,75</t>
  </si>
  <si>
    <r>
      <t xml:space="preserve">0-1
</t>
    </r>
    <r>
      <rPr>
        <b/>
        <sz val="10"/>
        <color rgb="FF00B050"/>
        <rFont val="Arial"/>
        <family val="2"/>
      </rPr>
      <t>4-0</t>
    </r>
  </si>
  <si>
    <t>Lotte - Ennepetal
Frosinone - Udinese</t>
  </si>
  <si>
    <t>1 asian -2
over 5 Karten</t>
  </si>
  <si>
    <r>
      <t xml:space="preserve">4-0
</t>
    </r>
    <r>
      <rPr>
        <b/>
        <sz val="10"/>
        <color rgb="FFFF0000"/>
        <rFont val="Arial"/>
        <family val="2"/>
      </rPr>
      <t>2</t>
    </r>
  </si>
  <si>
    <t>Siegen - Rheine</t>
  </si>
  <si>
    <t>St. Tönis - Mühlheimer</t>
  </si>
  <si>
    <t>TVD Velbert - SW Essen</t>
  </si>
  <si>
    <t>1 asian -0,75</t>
  </si>
  <si>
    <t>Altona - Todesfelde</t>
  </si>
  <si>
    <t>3-5</t>
  </si>
  <si>
    <t>2 HC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</si>
</sst>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Mai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layout>
                <c:manualLayout>
                  <c:x val="2.7974624005634142E-2"/>
                  <c:y val="-5.5320274505906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0-497F-870A-E765FAA97460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C-4B72-820A-2850604C6AE8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1-405F-8284-9650260C19A3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98"/>
              <c:layout>
                <c:manualLayout>
                  <c:x val="-9.5977190328621793E-3"/>
                  <c:y val="3.7058917133546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7-4E0B-9F16-C64D99E42CD2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layout>
                <c:manualLayout>
                  <c:x val="0"/>
                  <c:y val="-3.9326462278633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Mai!$R$3:$R$73</c:f>
              <c:numCache>
                <c:formatCode>General</c:formatCode>
                <c:ptCount val="71"/>
                <c:pt idx="0">
                  <c:v>-2.5</c:v>
                </c:pt>
                <c:pt idx="1">
                  <c:v>0.22999999999999954</c:v>
                </c:pt>
                <c:pt idx="2">
                  <c:v>1.0399999999999996</c:v>
                </c:pt>
                <c:pt idx="3">
                  <c:v>3.2749999999999999</c:v>
                </c:pt>
                <c:pt idx="4">
                  <c:v>2.2749999999999999</c:v>
                </c:pt>
                <c:pt idx="5">
                  <c:v>3.1349999999999998</c:v>
                </c:pt>
                <c:pt idx="6">
                  <c:v>3.1349999999999998</c:v>
                </c:pt>
                <c:pt idx="7">
                  <c:v>2.1349999999999998</c:v>
                </c:pt>
                <c:pt idx="8">
                  <c:v>-0.36500000000000021</c:v>
                </c:pt>
                <c:pt idx="9">
                  <c:v>2.0350000000000001</c:v>
                </c:pt>
                <c:pt idx="10">
                  <c:v>3.6550000000000002</c:v>
                </c:pt>
                <c:pt idx="11">
                  <c:v>2.9050000000000002</c:v>
                </c:pt>
                <c:pt idx="12">
                  <c:v>1.4050000000000002</c:v>
                </c:pt>
                <c:pt idx="13">
                  <c:v>0.40500000000000025</c:v>
                </c:pt>
                <c:pt idx="14">
                  <c:v>-1.0949999999999998</c:v>
                </c:pt>
                <c:pt idx="15">
                  <c:v>-2.5949999999999998</c:v>
                </c:pt>
                <c:pt idx="16">
                  <c:v>-3.0949999999999998</c:v>
                </c:pt>
                <c:pt idx="17">
                  <c:v>-5.0949999999999998</c:v>
                </c:pt>
                <c:pt idx="18">
                  <c:v>-2.6349999999999998</c:v>
                </c:pt>
                <c:pt idx="19">
                  <c:v>-3.1349999999999998</c:v>
                </c:pt>
                <c:pt idx="20">
                  <c:v>-5.1349999999999998</c:v>
                </c:pt>
                <c:pt idx="21">
                  <c:v>-3.8449999999999998</c:v>
                </c:pt>
                <c:pt idx="22">
                  <c:v>-1.4049999999999998</c:v>
                </c:pt>
                <c:pt idx="23">
                  <c:v>0.20500000000000007</c:v>
                </c:pt>
                <c:pt idx="24">
                  <c:v>-0.79499999999999993</c:v>
                </c:pt>
                <c:pt idx="25">
                  <c:v>2.5250000000000004</c:v>
                </c:pt>
                <c:pt idx="26">
                  <c:v>4.2350000000000003</c:v>
                </c:pt>
                <c:pt idx="27">
                  <c:v>7.7250000000000005</c:v>
                </c:pt>
                <c:pt idx="28">
                  <c:v>6.7250000000000005</c:v>
                </c:pt>
                <c:pt idx="29">
                  <c:v>4.7250000000000005</c:v>
                </c:pt>
                <c:pt idx="30">
                  <c:v>3.7250000000000005</c:v>
                </c:pt>
                <c:pt idx="31">
                  <c:v>5.6850000000000005</c:v>
                </c:pt>
                <c:pt idx="32">
                  <c:v>7.125</c:v>
                </c:pt>
                <c:pt idx="33">
                  <c:v>5.625</c:v>
                </c:pt>
                <c:pt idx="34">
                  <c:v>4.125</c:v>
                </c:pt>
                <c:pt idx="35">
                  <c:v>6.7249999999999996</c:v>
                </c:pt>
                <c:pt idx="36">
                  <c:v>6.7249999999999996</c:v>
                </c:pt>
                <c:pt idx="37">
                  <c:v>10.524999999999999</c:v>
                </c:pt>
                <c:pt idx="38">
                  <c:v>10.024999999999999</c:v>
                </c:pt>
                <c:pt idx="39">
                  <c:v>9.0249999999999986</c:v>
                </c:pt>
                <c:pt idx="40">
                  <c:v>7.5249999999999986</c:v>
                </c:pt>
                <c:pt idx="41">
                  <c:v>7.5649999999999986</c:v>
                </c:pt>
                <c:pt idx="42">
                  <c:v>10.324999999999999</c:v>
                </c:pt>
                <c:pt idx="43">
                  <c:v>8.8249999999999993</c:v>
                </c:pt>
                <c:pt idx="44">
                  <c:v>10.864999999999998</c:v>
                </c:pt>
                <c:pt idx="45">
                  <c:v>9.3649999999999984</c:v>
                </c:pt>
                <c:pt idx="46">
                  <c:v>10.354999999999999</c:v>
                </c:pt>
                <c:pt idx="47">
                  <c:v>12.139999999999999</c:v>
                </c:pt>
                <c:pt idx="48">
                  <c:v>10.639999999999999</c:v>
                </c:pt>
                <c:pt idx="49">
                  <c:v>9.1399999999999988</c:v>
                </c:pt>
                <c:pt idx="50">
                  <c:v>7.6399999999999988</c:v>
                </c:pt>
                <c:pt idx="51">
                  <c:v>5.6399999999999988</c:v>
                </c:pt>
                <c:pt idx="52">
                  <c:v>3.6399999999999988</c:v>
                </c:pt>
                <c:pt idx="53">
                  <c:v>1.6399999999999988</c:v>
                </c:pt>
                <c:pt idx="54">
                  <c:v>3.6799999999999988</c:v>
                </c:pt>
                <c:pt idx="55">
                  <c:v>7.4999999999999991</c:v>
                </c:pt>
                <c:pt idx="56">
                  <c:v>9.84</c:v>
                </c:pt>
                <c:pt idx="57">
                  <c:v>8.84</c:v>
                </c:pt>
                <c:pt idx="58">
                  <c:v>6.84</c:v>
                </c:pt>
                <c:pt idx="59">
                  <c:v>5.84</c:v>
                </c:pt>
                <c:pt idx="60">
                  <c:v>9.56</c:v>
                </c:pt>
                <c:pt idx="61">
                  <c:v>11.105</c:v>
                </c:pt>
                <c:pt idx="62">
                  <c:v>12.65</c:v>
                </c:pt>
                <c:pt idx="63">
                  <c:v>14.55</c:v>
                </c:pt>
                <c:pt idx="64">
                  <c:v>12.55</c:v>
                </c:pt>
                <c:pt idx="65">
                  <c:v>11.05</c:v>
                </c:pt>
                <c:pt idx="66">
                  <c:v>9.0500000000000007</c:v>
                </c:pt>
                <c:pt idx="67">
                  <c:v>8.0500000000000007</c:v>
                </c:pt>
                <c:pt idx="68">
                  <c:v>6.5500000000000007</c:v>
                </c:pt>
                <c:pt idx="69">
                  <c:v>8.0500000000000007</c:v>
                </c:pt>
                <c:pt idx="70">
                  <c:v>11.8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249339</xdr:colOff>
      <xdr:row>73</xdr:row>
      <xdr:rowOff>77474</xdr:rowOff>
    </xdr:from>
    <xdr:to>
      <xdr:col>11</xdr:col>
      <xdr:colOff>391582</xdr:colOff>
      <xdr:row>95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73"/>
  <sheetViews>
    <sheetView tabSelected="1" topLeftCell="A59" zoomScale="90" zoomScaleNormal="90" workbookViewId="0">
      <selection activeCell="W85" sqref="W85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33.28515625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45413</v>
      </c>
      <c r="C3" s="3" t="s">
        <v>48</v>
      </c>
      <c r="D3" s="3" t="s">
        <v>23</v>
      </c>
      <c r="E3" s="3">
        <v>1</v>
      </c>
      <c r="F3" s="3" t="s">
        <v>35</v>
      </c>
      <c r="G3" s="3" t="s">
        <v>20</v>
      </c>
      <c r="H3" s="3" t="s">
        <v>24</v>
      </c>
      <c r="I3" s="3" t="s">
        <v>25</v>
      </c>
      <c r="J3" s="5" t="s">
        <v>49</v>
      </c>
      <c r="K3" s="23" t="s">
        <v>42</v>
      </c>
      <c r="L3" s="6" t="s">
        <v>27</v>
      </c>
      <c r="M3" s="7">
        <v>1.86</v>
      </c>
      <c r="N3" s="7">
        <v>2.5</v>
      </c>
      <c r="O3" s="8" t="s">
        <v>28</v>
      </c>
      <c r="P3" s="7">
        <f>N3</f>
        <v>2.5</v>
      </c>
      <c r="Q3" s="32">
        <f t="shared" ref="Q3:Q66" si="0">IF(AND(L3="1",O3="ja"),(N3*M3*0.95)-N3,IF(AND(L3="1",O3="nein"),N3*M3-N3,-N3))</f>
        <v>-2.5</v>
      </c>
      <c r="R3" s="9">
        <f>Q3</f>
        <v>-2.5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45413</v>
      </c>
      <c r="C4" s="3" t="s">
        <v>50</v>
      </c>
      <c r="D4" s="3" t="s">
        <v>23</v>
      </c>
      <c r="E4" s="3">
        <v>2</v>
      </c>
      <c r="F4" s="3" t="s">
        <v>51</v>
      </c>
      <c r="G4" s="3" t="s">
        <v>20</v>
      </c>
      <c r="H4" s="3" t="s">
        <v>24</v>
      </c>
      <c r="I4" s="3" t="s">
        <v>25</v>
      </c>
      <c r="J4" s="13" t="s">
        <v>52</v>
      </c>
      <c r="K4" s="23"/>
      <c r="L4" s="6" t="s">
        <v>22</v>
      </c>
      <c r="M4" s="3">
        <v>2.82</v>
      </c>
      <c r="N4" s="7">
        <v>1.5</v>
      </c>
      <c r="O4" s="8" t="s">
        <v>28</v>
      </c>
      <c r="P4" s="7">
        <f t="shared" ref="P4:P67" si="4">P3+N4</f>
        <v>4</v>
      </c>
      <c r="Q4" s="35">
        <f t="shared" si="0"/>
        <v>2.7299999999999995</v>
      </c>
      <c r="R4" s="9">
        <f t="shared" ref="R4:R67" si="5">R3+Q4</f>
        <v>0.22999999999999954</v>
      </c>
      <c r="S4" s="10">
        <f t="shared" si="1"/>
        <v>4.2299999999999995</v>
      </c>
      <c r="T4" s="11">
        <f t="shared" si="2"/>
        <v>0.5</v>
      </c>
      <c r="U4" s="12">
        <f t="shared" si="3"/>
        <v>5.7499999999999885E-2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9.25" customHeight="1" x14ac:dyDescent="0.2">
      <c r="A5" s="3">
        <v>3</v>
      </c>
      <c r="B5" s="4">
        <v>45413</v>
      </c>
      <c r="C5" s="3" t="s">
        <v>53</v>
      </c>
      <c r="D5" s="3" t="s">
        <v>23</v>
      </c>
      <c r="E5" s="3">
        <v>2</v>
      </c>
      <c r="F5" s="3" t="s">
        <v>54</v>
      </c>
      <c r="G5" s="3" t="s">
        <v>20</v>
      </c>
      <c r="H5" s="3" t="s">
        <v>24</v>
      </c>
      <c r="I5" s="3" t="s">
        <v>25</v>
      </c>
      <c r="J5" s="13" t="s">
        <v>55</v>
      </c>
      <c r="K5" s="23"/>
      <c r="L5" s="6" t="s">
        <v>22</v>
      </c>
      <c r="M5" s="7">
        <v>1.54</v>
      </c>
      <c r="N5" s="7">
        <v>1.5</v>
      </c>
      <c r="O5" s="8" t="s">
        <v>28</v>
      </c>
      <c r="P5" s="7">
        <f t="shared" si="4"/>
        <v>5.5</v>
      </c>
      <c r="Q5" s="28">
        <f t="shared" si="0"/>
        <v>0.81</v>
      </c>
      <c r="R5" s="9">
        <f t="shared" si="5"/>
        <v>1.0399999999999996</v>
      </c>
      <c r="S5" s="10">
        <f t="shared" si="1"/>
        <v>6.5399999999999991</v>
      </c>
      <c r="T5" s="11">
        <f t="shared" si="2"/>
        <v>0.66666666666666663</v>
      </c>
      <c r="U5" s="12">
        <f t="shared" si="3"/>
        <v>0.18909090909090895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8.5" customHeight="1" x14ac:dyDescent="0.2">
      <c r="A6" s="3">
        <v>4</v>
      </c>
      <c r="B6" s="4">
        <v>45413</v>
      </c>
      <c r="C6" s="3" t="s">
        <v>56</v>
      </c>
      <c r="D6" s="3" t="s">
        <v>23</v>
      </c>
      <c r="E6" s="3">
        <v>2</v>
      </c>
      <c r="F6" s="3" t="s">
        <v>57</v>
      </c>
      <c r="G6" s="3" t="s">
        <v>20</v>
      </c>
      <c r="H6" s="3" t="s">
        <v>24</v>
      </c>
      <c r="I6" s="3" t="s">
        <v>25</v>
      </c>
      <c r="J6" s="13" t="s">
        <v>58</v>
      </c>
      <c r="K6" s="23"/>
      <c r="L6" s="6" t="s">
        <v>22</v>
      </c>
      <c r="M6" s="7">
        <v>2.4900000000000002</v>
      </c>
      <c r="N6" s="7">
        <v>1.5</v>
      </c>
      <c r="O6" s="8" t="s">
        <v>28</v>
      </c>
      <c r="P6" s="7">
        <f t="shared" si="4"/>
        <v>7</v>
      </c>
      <c r="Q6" s="28">
        <f t="shared" si="0"/>
        <v>2.2350000000000003</v>
      </c>
      <c r="R6" s="9">
        <f t="shared" si="5"/>
        <v>3.2749999999999999</v>
      </c>
      <c r="S6" s="10">
        <f t="shared" si="1"/>
        <v>10.275</v>
      </c>
      <c r="T6" s="11">
        <f t="shared" si="2"/>
        <v>0.75</v>
      </c>
      <c r="U6" s="12">
        <f t="shared" si="3"/>
        <v>0.46785714285714292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40.5" customHeight="1" x14ac:dyDescent="0.2">
      <c r="A7" s="3">
        <v>5</v>
      </c>
      <c r="B7" s="4">
        <v>45415</v>
      </c>
      <c r="C7" s="3" t="s">
        <v>59</v>
      </c>
      <c r="D7" s="3" t="s">
        <v>29</v>
      </c>
      <c r="E7" s="3">
        <v>3</v>
      </c>
      <c r="F7" s="3" t="s">
        <v>60</v>
      </c>
      <c r="G7" s="3" t="s">
        <v>20</v>
      </c>
      <c r="H7" s="3" t="s">
        <v>24</v>
      </c>
      <c r="I7" s="3" t="s">
        <v>25</v>
      </c>
      <c r="J7" s="13" t="s">
        <v>61</v>
      </c>
      <c r="K7" s="23" t="s">
        <v>62</v>
      </c>
      <c r="L7" s="6" t="s">
        <v>27</v>
      </c>
      <c r="M7" s="7">
        <v>3.84</v>
      </c>
      <c r="N7" s="7">
        <v>1</v>
      </c>
      <c r="O7" s="8" t="s">
        <v>28</v>
      </c>
      <c r="P7" s="7">
        <f t="shared" si="4"/>
        <v>8</v>
      </c>
      <c r="Q7" s="32">
        <f t="shared" si="0"/>
        <v>-1</v>
      </c>
      <c r="R7" s="9">
        <f t="shared" si="5"/>
        <v>2.2749999999999999</v>
      </c>
      <c r="S7" s="10">
        <f t="shared" si="1"/>
        <v>10.275</v>
      </c>
      <c r="T7" s="11">
        <f t="shared" si="2"/>
        <v>0.6</v>
      </c>
      <c r="U7" s="12">
        <f t="shared" si="3"/>
        <v>0.28437500000000004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45415</v>
      </c>
      <c r="C8" s="3" t="s">
        <v>63</v>
      </c>
      <c r="D8" s="3" t="s">
        <v>23</v>
      </c>
      <c r="E8" s="3">
        <v>1</v>
      </c>
      <c r="F8" s="3" t="s">
        <v>38</v>
      </c>
      <c r="G8" s="3" t="s">
        <v>20</v>
      </c>
      <c r="H8" s="3" t="s">
        <v>24</v>
      </c>
      <c r="I8" s="3" t="s">
        <v>25</v>
      </c>
      <c r="J8" s="13" t="s">
        <v>30</v>
      </c>
      <c r="K8" s="23"/>
      <c r="L8" s="6" t="s">
        <v>22</v>
      </c>
      <c r="M8" s="7">
        <v>1.86</v>
      </c>
      <c r="N8" s="7">
        <v>1</v>
      </c>
      <c r="O8" s="8" t="s">
        <v>28</v>
      </c>
      <c r="P8" s="7">
        <f t="shared" si="4"/>
        <v>9</v>
      </c>
      <c r="Q8" s="28">
        <f t="shared" si="0"/>
        <v>0.8600000000000001</v>
      </c>
      <c r="R8" s="9">
        <f t="shared" si="5"/>
        <v>3.1349999999999998</v>
      </c>
      <c r="S8" s="10">
        <f t="shared" si="1"/>
        <v>12.135</v>
      </c>
      <c r="T8" s="11">
        <f t="shared" si="2"/>
        <v>0.66666666666666663</v>
      </c>
      <c r="U8" s="12">
        <f t="shared" si="3"/>
        <v>0.34833333333333333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45416</v>
      </c>
      <c r="C9" s="3" t="s">
        <v>64</v>
      </c>
      <c r="D9" s="3" t="s">
        <v>23</v>
      </c>
      <c r="E9" s="3">
        <v>1</v>
      </c>
      <c r="F9" s="3" t="s">
        <v>32</v>
      </c>
      <c r="G9" s="3" t="s">
        <v>20</v>
      </c>
      <c r="H9" s="3" t="s">
        <v>24</v>
      </c>
      <c r="I9" s="3" t="s">
        <v>25</v>
      </c>
      <c r="J9" s="33" t="s">
        <v>45</v>
      </c>
      <c r="K9" s="23"/>
      <c r="L9" s="6" t="s">
        <v>22</v>
      </c>
      <c r="M9" s="7">
        <v>1</v>
      </c>
      <c r="N9" s="7">
        <v>3</v>
      </c>
      <c r="O9" s="8" t="s">
        <v>28</v>
      </c>
      <c r="P9" s="7">
        <f t="shared" si="4"/>
        <v>12</v>
      </c>
      <c r="Q9" s="34">
        <f t="shared" si="0"/>
        <v>0</v>
      </c>
      <c r="R9" s="9">
        <f t="shared" si="5"/>
        <v>3.1349999999999998</v>
      </c>
      <c r="S9" s="10">
        <f t="shared" si="1"/>
        <v>15.135</v>
      </c>
      <c r="T9" s="11">
        <f t="shared" si="2"/>
        <v>0.7142857142857143</v>
      </c>
      <c r="U9" s="12">
        <f t="shared" si="3"/>
        <v>0.26124999999999998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7.75" customHeight="1" x14ac:dyDescent="0.2">
      <c r="A10" s="3">
        <v>8</v>
      </c>
      <c r="B10" s="4">
        <v>45416</v>
      </c>
      <c r="C10" s="3" t="s">
        <v>65</v>
      </c>
      <c r="D10" s="3" t="s">
        <v>23</v>
      </c>
      <c r="E10" s="3">
        <v>2</v>
      </c>
      <c r="F10" s="3" t="s">
        <v>66</v>
      </c>
      <c r="G10" s="3" t="s">
        <v>20</v>
      </c>
      <c r="H10" s="3" t="s">
        <v>24</v>
      </c>
      <c r="I10" s="3" t="s">
        <v>25</v>
      </c>
      <c r="J10" s="13" t="s">
        <v>67</v>
      </c>
      <c r="K10" s="23"/>
      <c r="L10" s="6" t="s">
        <v>27</v>
      </c>
      <c r="M10" s="7">
        <v>3.48</v>
      </c>
      <c r="N10" s="7">
        <v>1</v>
      </c>
      <c r="O10" s="8" t="s">
        <v>28</v>
      </c>
      <c r="P10" s="7">
        <f t="shared" si="4"/>
        <v>13</v>
      </c>
      <c r="Q10" s="32">
        <f t="shared" si="0"/>
        <v>-1</v>
      </c>
      <c r="R10" s="9">
        <f t="shared" si="5"/>
        <v>2.1349999999999998</v>
      </c>
      <c r="S10" s="10">
        <f t="shared" si="1"/>
        <v>15.135</v>
      </c>
      <c r="T10" s="11">
        <f t="shared" si="2"/>
        <v>0.625</v>
      </c>
      <c r="U10" s="12">
        <f t="shared" si="3"/>
        <v>0.16423076923076921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7.75" customHeight="1" x14ac:dyDescent="0.2">
      <c r="A11" s="3">
        <v>9</v>
      </c>
      <c r="B11" s="4">
        <v>45416</v>
      </c>
      <c r="C11" s="3" t="s">
        <v>68</v>
      </c>
      <c r="D11" s="3" t="s">
        <v>23</v>
      </c>
      <c r="E11" s="3">
        <v>2</v>
      </c>
      <c r="F11" s="3" t="s">
        <v>69</v>
      </c>
      <c r="G11" s="3" t="s">
        <v>20</v>
      </c>
      <c r="H11" s="3" t="s">
        <v>24</v>
      </c>
      <c r="I11" s="3" t="s">
        <v>25</v>
      </c>
      <c r="J11" s="5" t="s">
        <v>70</v>
      </c>
      <c r="K11" s="23"/>
      <c r="L11" s="6" t="s">
        <v>27</v>
      </c>
      <c r="M11" s="7">
        <v>1.91</v>
      </c>
      <c r="N11" s="7">
        <v>2.5</v>
      </c>
      <c r="O11" s="8" t="s">
        <v>28</v>
      </c>
      <c r="P11" s="7">
        <f t="shared" si="4"/>
        <v>15.5</v>
      </c>
      <c r="Q11" s="32">
        <f t="shared" si="0"/>
        <v>-2.5</v>
      </c>
      <c r="R11" s="9">
        <f t="shared" si="5"/>
        <v>-0.36500000000000021</v>
      </c>
      <c r="S11" s="10">
        <f t="shared" si="1"/>
        <v>15.135</v>
      </c>
      <c r="T11" s="11">
        <f t="shared" si="2"/>
        <v>0.55555555555555558</v>
      </c>
      <c r="U11" s="12">
        <f t="shared" si="3"/>
        <v>-2.3548387096774207E-2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8.5" customHeight="1" x14ac:dyDescent="0.2">
      <c r="A12" s="3">
        <v>10</v>
      </c>
      <c r="B12" s="4">
        <v>45416</v>
      </c>
      <c r="C12" s="3" t="s">
        <v>71</v>
      </c>
      <c r="D12" s="3" t="s">
        <v>23</v>
      </c>
      <c r="E12" s="3">
        <v>2</v>
      </c>
      <c r="F12" s="3" t="s">
        <v>47</v>
      </c>
      <c r="G12" s="3" t="s">
        <v>20</v>
      </c>
      <c r="H12" s="3" t="s">
        <v>24</v>
      </c>
      <c r="I12" s="3" t="s">
        <v>25</v>
      </c>
      <c r="J12" s="13" t="s">
        <v>72</v>
      </c>
      <c r="K12" s="23"/>
      <c r="L12" s="6" t="s">
        <v>22</v>
      </c>
      <c r="M12" s="7">
        <v>2.6</v>
      </c>
      <c r="N12" s="7">
        <v>1.5</v>
      </c>
      <c r="O12" s="8" t="s">
        <v>28</v>
      </c>
      <c r="P12" s="7">
        <f t="shared" si="4"/>
        <v>17</v>
      </c>
      <c r="Q12" s="28">
        <f t="shared" si="0"/>
        <v>2.4000000000000004</v>
      </c>
      <c r="R12" s="9">
        <f t="shared" si="5"/>
        <v>2.0350000000000001</v>
      </c>
      <c r="S12" s="10">
        <f t="shared" si="1"/>
        <v>19.035</v>
      </c>
      <c r="T12" s="11">
        <f t="shared" si="2"/>
        <v>0.6</v>
      </c>
      <c r="U12" s="12">
        <f t="shared" si="3"/>
        <v>0.11970588235294119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45416</v>
      </c>
      <c r="C13" s="3" t="s">
        <v>73</v>
      </c>
      <c r="D13" s="3" t="s">
        <v>23</v>
      </c>
      <c r="E13" s="3">
        <v>1</v>
      </c>
      <c r="F13" s="3" t="s">
        <v>31</v>
      </c>
      <c r="G13" s="3" t="s">
        <v>20</v>
      </c>
      <c r="H13" s="3" t="s">
        <v>24</v>
      </c>
      <c r="I13" s="3" t="s">
        <v>25</v>
      </c>
      <c r="J13" s="13" t="s">
        <v>40</v>
      </c>
      <c r="K13" s="23"/>
      <c r="L13" s="6" t="s">
        <v>22</v>
      </c>
      <c r="M13" s="7">
        <v>2.62</v>
      </c>
      <c r="N13" s="7">
        <v>1</v>
      </c>
      <c r="O13" s="8" t="s">
        <v>28</v>
      </c>
      <c r="P13" s="7">
        <f t="shared" si="4"/>
        <v>18</v>
      </c>
      <c r="Q13" s="28">
        <f t="shared" si="0"/>
        <v>1.62</v>
      </c>
      <c r="R13" s="9">
        <f t="shared" si="5"/>
        <v>3.6550000000000002</v>
      </c>
      <c r="S13" s="10">
        <f t="shared" si="1"/>
        <v>21.655000000000001</v>
      </c>
      <c r="T13" s="11">
        <f t="shared" si="2"/>
        <v>0.63636363636363635</v>
      </c>
      <c r="U13" s="12">
        <f t="shared" si="3"/>
        <v>0.20305555555555563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45416</v>
      </c>
      <c r="C14" s="3" t="s">
        <v>74</v>
      </c>
      <c r="D14" s="3" t="s">
        <v>23</v>
      </c>
      <c r="E14" s="3">
        <v>1</v>
      </c>
      <c r="F14" s="3" t="s">
        <v>34</v>
      </c>
      <c r="G14" s="3" t="s">
        <v>20</v>
      </c>
      <c r="H14" s="3" t="s">
        <v>24</v>
      </c>
      <c r="I14" s="3" t="s">
        <v>25</v>
      </c>
      <c r="J14" s="5" t="s">
        <v>45</v>
      </c>
      <c r="K14" s="23"/>
      <c r="L14" s="6" t="s">
        <v>27</v>
      </c>
      <c r="M14" s="7">
        <v>1.9</v>
      </c>
      <c r="N14" s="7">
        <v>0.75</v>
      </c>
      <c r="O14" s="8" t="s">
        <v>28</v>
      </c>
      <c r="P14" s="7">
        <f t="shared" si="4"/>
        <v>18.75</v>
      </c>
      <c r="Q14" s="32">
        <f t="shared" si="0"/>
        <v>-0.75</v>
      </c>
      <c r="R14" s="9">
        <f t="shared" si="5"/>
        <v>2.9050000000000002</v>
      </c>
      <c r="S14" s="10">
        <f t="shared" si="1"/>
        <v>21.655000000000001</v>
      </c>
      <c r="T14" s="11">
        <f t="shared" si="2"/>
        <v>0.58333333333333337</v>
      </c>
      <c r="U14" s="12">
        <f t="shared" si="3"/>
        <v>0.1549333333333334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8.5" customHeight="1" x14ac:dyDescent="0.2">
      <c r="A15" s="3">
        <v>13</v>
      </c>
      <c r="B15" s="4">
        <v>45416</v>
      </c>
      <c r="C15" s="3" t="s">
        <v>75</v>
      </c>
      <c r="D15" s="3" t="s">
        <v>23</v>
      </c>
      <c r="E15" s="3">
        <v>2</v>
      </c>
      <c r="F15" s="3" t="s">
        <v>47</v>
      </c>
      <c r="G15" s="3" t="s">
        <v>20</v>
      </c>
      <c r="H15" s="3" t="s">
        <v>24</v>
      </c>
      <c r="I15" s="3" t="s">
        <v>25</v>
      </c>
      <c r="J15" s="5" t="s">
        <v>76</v>
      </c>
      <c r="K15" s="23" t="s">
        <v>77</v>
      </c>
      <c r="L15" s="6" t="s">
        <v>27</v>
      </c>
      <c r="M15" s="7">
        <v>2.64</v>
      </c>
      <c r="N15" s="7">
        <v>1.5</v>
      </c>
      <c r="O15" s="8" t="s">
        <v>28</v>
      </c>
      <c r="P15" s="7">
        <f t="shared" si="4"/>
        <v>20.25</v>
      </c>
      <c r="Q15" s="32">
        <f t="shared" si="0"/>
        <v>-1.5</v>
      </c>
      <c r="R15" s="9">
        <f t="shared" si="5"/>
        <v>1.4050000000000002</v>
      </c>
      <c r="S15" s="10">
        <f t="shared" si="1"/>
        <v>21.655000000000001</v>
      </c>
      <c r="T15" s="11">
        <f t="shared" si="2"/>
        <v>0.53846153846153844</v>
      </c>
      <c r="U15" s="12">
        <f t="shared" si="3"/>
        <v>6.9382716049382773E-2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45417</v>
      </c>
      <c r="C16" s="3" t="s">
        <v>78</v>
      </c>
      <c r="D16" s="3" t="s">
        <v>23</v>
      </c>
      <c r="E16" s="3">
        <v>1</v>
      </c>
      <c r="F16" s="3" t="s">
        <v>35</v>
      </c>
      <c r="G16" s="3" t="s">
        <v>20</v>
      </c>
      <c r="H16" s="3" t="s">
        <v>24</v>
      </c>
      <c r="I16" s="3" t="s">
        <v>25</v>
      </c>
      <c r="J16" s="5" t="s">
        <v>30</v>
      </c>
      <c r="K16" s="23"/>
      <c r="L16" s="6" t="s">
        <v>27</v>
      </c>
      <c r="M16" s="7">
        <v>2.44</v>
      </c>
      <c r="N16" s="7">
        <v>1</v>
      </c>
      <c r="O16" s="8" t="s">
        <v>28</v>
      </c>
      <c r="P16" s="7">
        <f t="shared" si="4"/>
        <v>21.25</v>
      </c>
      <c r="Q16" s="32">
        <f t="shared" si="0"/>
        <v>-1</v>
      </c>
      <c r="R16" s="9">
        <f t="shared" si="5"/>
        <v>0.40500000000000025</v>
      </c>
      <c r="S16" s="10">
        <f t="shared" si="1"/>
        <v>21.655000000000001</v>
      </c>
      <c r="T16" s="11">
        <f t="shared" si="2"/>
        <v>0.5</v>
      </c>
      <c r="U16" s="12">
        <f t="shared" si="3"/>
        <v>1.9058823529411819E-2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8.5" customHeight="1" x14ac:dyDescent="0.2">
      <c r="A17" s="3">
        <v>15</v>
      </c>
      <c r="B17" s="4">
        <v>45417</v>
      </c>
      <c r="C17" s="3" t="s">
        <v>79</v>
      </c>
      <c r="D17" s="3" t="s">
        <v>23</v>
      </c>
      <c r="E17" s="3">
        <v>2</v>
      </c>
      <c r="F17" s="3" t="s">
        <v>80</v>
      </c>
      <c r="G17" s="3" t="s">
        <v>20</v>
      </c>
      <c r="H17" s="3" t="s">
        <v>24</v>
      </c>
      <c r="I17" s="3" t="s">
        <v>25</v>
      </c>
      <c r="J17" s="5" t="s">
        <v>81</v>
      </c>
      <c r="K17" s="23"/>
      <c r="L17" s="6" t="s">
        <v>27</v>
      </c>
      <c r="M17" s="7">
        <v>2.33</v>
      </c>
      <c r="N17" s="7">
        <v>1.5</v>
      </c>
      <c r="O17" s="8" t="s">
        <v>28</v>
      </c>
      <c r="P17" s="7">
        <f t="shared" si="4"/>
        <v>22.75</v>
      </c>
      <c r="Q17" s="32">
        <f t="shared" si="0"/>
        <v>-1.5</v>
      </c>
      <c r="R17" s="9">
        <f t="shared" si="5"/>
        <v>-1.0949999999999998</v>
      </c>
      <c r="S17" s="10">
        <f t="shared" si="1"/>
        <v>21.655000000000001</v>
      </c>
      <c r="T17" s="11">
        <f t="shared" si="2"/>
        <v>0.46666666666666667</v>
      </c>
      <c r="U17" s="12">
        <f t="shared" si="3"/>
        <v>-4.813186813186808E-2</v>
      </c>
      <c r="V17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45417</v>
      </c>
      <c r="C18" s="3" t="s">
        <v>82</v>
      </c>
      <c r="D18" s="3" t="s">
        <v>23</v>
      </c>
      <c r="E18" s="3">
        <v>1</v>
      </c>
      <c r="F18" s="3">
        <v>2</v>
      </c>
      <c r="G18" s="3" t="s">
        <v>20</v>
      </c>
      <c r="H18" s="3" t="s">
        <v>24</v>
      </c>
      <c r="I18" s="3" t="s">
        <v>25</v>
      </c>
      <c r="J18" s="5" t="s">
        <v>49</v>
      </c>
      <c r="K18" s="23" t="s">
        <v>42</v>
      </c>
      <c r="L18" s="6" t="s">
        <v>27</v>
      </c>
      <c r="M18" s="7">
        <v>2.12</v>
      </c>
      <c r="N18" s="7">
        <v>1.5</v>
      </c>
      <c r="O18" s="8" t="s">
        <v>28</v>
      </c>
      <c r="P18" s="7">
        <f t="shared" si="4"/>
        <v>24.25</v>
      </c>
      <c r="Q18" s="32">
        <f t="shared" si="0"/>
        <v>-1.5</v>
      </c>
      <c r="R18" s="9">
        <f t="shared" si="5"/>
        <v>-2.5949999999999998</v>
      </c>
      <c r="S18" s="10">
        <f t="shared" si="1"/>
        <v>21.655000000000001</v>
      </c>
      <c r="T18" s="11">
        <f t="shared" si="2"/>
        <v>0.4375</v>
      </c>
      <c r="U18" s="12">
        <f t="shared" si="3"/>
        <v>-0.10701030927835047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45417</v>
      </c>
      <c r="C19" s="3" t="s">
        <v>82</v>
      </c>
      <c r="D19" s="3" t="s">
        <v>23</v>
      </c>
      <c r="E19" s="3">
        <v>1</v>
      </c>
      <c r="F19" s="3" t="s">
        <v>32</v>
      </c>
      <c r="G19" s="3" t="s">
        <v>20</v>
      </c>
      <c r="H19" s="3" t="s">
        <v>24</v>
      </c>
      <c r="I19" s="3" t="s">
        <v>25</v>
      </c>
      <c r="J19" s="5" t="s">
        <v>49</v>
      </c>
      <c r="K19" s="23" t="s">
        <v>42</v>
      </c>
      <c r="L19" s="6" t="s">
        <v>27</v>
      </c>
      <c r="M19" s="7">
        <v>2.91</v>
      </c>
      <c r="N19" s="7">
        <v>0.5</v>
      </c>
      <c r="O19" s="8" t="s">
        <v>28</v>
      </c>
      <c r="P19" s="7">
        <f t="shared" si="4"/>
        <v>24.75</v>
      </c>
      <c r="Q19" s="32">
        <f t="shared" si="0"/>
        <v>-0.5</v>
      </c>
      <c r="R19" s="9">
        <f t="shared" si="5"/>
        <v>-3.0949999999999998</v>
      </c>
      <c r="S19" s="10">
        <f t="shared" si="1"/>
        <v>21.655000000000001</v>
      </c>
      <c r="T19" s="11">
        <f t="shared" si="2"/>
        <v>0.41176470588235292</v>
      </c>
      <c r="U19" s="12">
        <f t="shared" si="3"/>
        <v>-0.125050505050505</v>
      </c>
      <c r="V19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8.5" customHeight="1" x14ac:dyDescent="0.2">
      <c r="A20" s="3">
        <v>18</v>
      </c>
      <c r="B20" s="4">
        <v>45417</v>
      </c>
      <c r="C20" s="3" t="s">
        <v>83</v>
      </c>
      <c r="D20" s="3" t="s">
        <v>37</v>
      </c>
      <c r="E20" s="3">
        <v>2</v>
      </c>
      <c r="F20" s="3" t="s">
        <v>44</v>
      </c>
      <c r="G20" s="3" t="s">
        <v>20</v>
      </c>
      <c r="H20" s="3" t="s">
        <v>24</v>
      </c>
      <c r="I20" s="3" t="s">
        <v>25</v>
      </c>
      <c r="J20" s="5" t="s">
        <v>84</v>
      </c>
      <c r="K20" s="23" t="s">
        <v>85</v>
      </c>
      <c r="L20" s="6" t="s">
        <v>27</v>
      </c>
      <c r="M20" s="7">
        <v>3.68</v>
      </c>
      <c r="N20" s="7">
        <v>2</v>
      </c>
      <c r="O20" s="8" t="s">
        <v>28</v>
      </c>
      <c r="P20" s="7">
        <f t="shared" si="4"/>
        <v>26.75</v>
      </c>
      <c r="Q20" s="32">
        <f t="shared" si="0"/>
        <v>-2</v>
      </c>
      <c r="R20" s="9">
        <f t="shared" si="5"/>
        <v>-5.0949999999999998</v>
      </c>
      <c r="S20" s="10">
        <f t="shared" si="1"/>
        <v>21.655000000000001</v>
      </c>
      <c r="T20" s="11">
        <f t="shared" si="2"/>
        <v>0.3888888888888889</v>
      </c>
      <c r="U20" s="12">
        <f t="shared" si="3"/>
        <v>-0.19046728971962612</v>
      </c>
      <c r="V20">
        <f>COUNTIF($L$2:L20,1)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45417</v>
      </c>
      <c r="C21" s="3" t="s">
        <v>86</v>
      </c>
      <c r="D21" s="3" t="s">
        <v>23</v>
      </c>
      <c r="E21" s="3">
        <v>1</v>
      </c>
      <c r="F21" s="3">
        <v>1</v>
      </c>
      <c r="G21" s="3" t="s">
        <v>20</v>
      </c>
      <c r="H21" s="3" t="s">
        <v>24</v>
      </c>
      <c r="I21" s="3" t="s">
        <v>21</v>
      </c>
      <c r="J21" s="13" t="s">
        <v>33</v>
      </c>
      <c r="K21" s="23"/>
      <c r="L21" s="6" t="s">
        <v>22</v>
      </c>
      <c r="M21" s="7">
        <v>2.64</v>
      </c>
      <c r="N21" s="7">
        <v>1.5</v>
      </c>
      <c r="O21" s="8" t="s">
        <v>28</v>
      </c>
      <c r="P21" s="7">
        <f t="shared" si="4"/>
        <v>28.25</v>
      </c>
      <c r="Q21" s="28">
        <f t="shared" si="0"/>
        <v>2.46</v>
      </c>
      <c r="R21" s="9">
        <f t="shared" si="5"/>
        <v>-2.6349999999999998</v>
      </c>
      <c r="S21" s="10">
        <f t="shared" si="1"/>
        <v>25.615000000000002</v>
      </c>
      <c r="T21" s="11">
        <f t="shared" si="2"/>
        <v>0.42105263157894735</v>
      </c>
      <c r="U21" s="12">
        <f t="shared" si="3"/>
        <v>-9.3274336283185766E-2</v>
      </c>
      <c r="V21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45417</v>
      </c>
      <c r="C22" s="3" t="s">
        <v>86</v>
      </c>
      <c r="D22" s="3" t="s">
        <v>23</v>
      </c>
      <c r="E22" s="3">
        <v>1</v>
      </c>
      <c r="F22" s="3" t="s">
        <v>46</v>
      </c>
      <c r="G22" s="3" t="s">
        <v>20</v>
      </c>
      <c r="H22" s="3" t="s">
        <v>24</v>
      </c>
      <c r="I22" s="3" t="s">
        <v>21</v>
      </c>
      <c r="J22" s="5" t="s">
        <v>33</v>
      </c>
      <c r="K22" s="23" t="s">
        <v>87</v>
      </c>
      <c r="L22" s="6" t="s">
        <v>27</v>
      </c>
      <c r="M22" s="7">
        <v>4.41</v>
      </c>
      <c r="N22" s="7">
        <v>0.5</v>
      </c>
      <c r="O22" s="8" t="s">
        <v>28</v>
      </c>
      <c r="P22" s="7">
        <f t="shared" si="4"/>
        <v>28.75</v>
      </c>
      <c r="Q22" s="32">
        <f t="shared" si="0"/>
        <v>-0.5</v>
      </c>
      <c r="R22" s="9">
        <f t="shared" si="5"/>
        <v>-3.1349999999999998</v>
      </c>
      <c r="S22" s="10">
        <f t="shared" si="1"/>
        <v>25.615000000000002</v>
      </c>
      <c r="T22" s="11">
        <f t="shared" si="2"/>
        <v>0.4</v>
      </c>
      <c r="U22" s="12">
        <f t="shared" si="3"/>
        <v>-0.10904347826086949</v>
      </c>
      <c r="V22">
        <f>COUNTIF($L$2:L22,1)</f>
        <v>8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8.5" customHeight="1" x14ac:dyDescent="0.2">
      <c r="A23" s="3">
        <v>21</v>
      </c>
      <c r="B23" s="4">
        <v>45417</v>
      </c>
      <c r="C23" s="3" t="s">
        <v>88</v>
      </c>
      <c r="D23" s="3" t="s">
        <v>37</v>
      </c>
      <c r="E23" s="3">
        <v>1</v>
      </c>
      <c r="F23" s="3" t="s">
        <v>89</v>
      </c>
      <c r="G23" s="3" t="s">
        <v>20</v>
      </c>
      <c r="H23" s="3" t="s">
        <v>90</v>
      </c>
      <c r="I23" s="3" t="s">
        <v>21</v>
      </c>
      <c r="J23" s="5" t="s">
        <v>22</v>
      </c>
      <c r="K23" s="23" t="s">
        <v>85</v>
      </c>
      <c r="L23" s="6" t="s">
        <v>27</v>
      </c>
      <c r="M23" s="7">
        <v>2.25</v>
      </c>
      <c r="N23" s="7">
        <v>2</v>
      </c>
      <c r="O23" s="8" t="s">
        <v>28</v>
      </c>
      <c r="P23" s="7">
        <f t="shared" si="4"/>
        <v>30.75</v>
      </c>
      <c r="Q23" s="32">
        <f t="shared" si="0"/>
        <v>-2</v>
      </c>
      <c r="R23" s="9">
        <f t="shared" si="5"/>
        <v>-5.1349999999999998</v>
      </c>
      <c r="S23" s="10">
        <f t="shared" si="1"/>
        <v>25.615000000000002</v>
      </c>
      <c r="T23" s="11">
        <f t="shared" si="2"/>
        <v>0.38095238095238093</v>
      </c>
      <c r="U23" s="12">
        <f t="shared" si="3"/>
        <v>-0.16699186991869913</v>
      </c>
      <c r="V23">
        <f>COUNTIF($L$2:L23,1)</f>
        <v>8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7.75" customHeight="1" x14ac:dyDescent="0.2">
      <c r="A24" s="3">
        <v>22</v>
      </c>
      <c r="B24" s="4">
        <v>45420</v>
      </c>
      <c r="C24" s="3" t="s">
        <v>91</v>
      </c>
      <c r="D24" s="3" t="s">
        <v>23</v>
      </c>
      <c r="E24" s="3">
        <v>2</v>
      </c>
      <c r="F24" s="3" t="s">
        <v>92</v>
      </c>
      <c r="G24" s="3" t="s">
        <v>20</v>
      </c>
      <c r="H24" s="3" t="s">
        <v>24</v>
      </c>
      <c r="I24" s="3" t="s">
        <v>25</v>
      </c>
      <c r="J24" s="5" t="s">
        <v>93</v>
      </c>
      <c r="K24" s="23"/>
      <c r="L24" s="6" t="s">
        <v>22</v>
      </c>
      <c r="M24" s="7">
        <v>1.43</v>
      </c>
      <c r="N24" s="7">
        <v>3</v>
      </c>
      <c r="O24" s="8" t="s">
        <v>28</v>
      </c>
      <c r="P24" s="7">
        <f t="shared" si="4"/>
        <v>33.75</v>
      </c>
      <c r="Q24" s="28">
        <f t="shared" si="0"/>
        <v>1.29</v>
      </c>
      <c r="R24" s="9">
        <f t="shared" si="5"/>
        <v>-3.8449999999999998</v>
      </c>
      <c r="S24" s="10">
        <f t="shared" si="1"/>
        <v>29.905000000000001</v>
      </c>
      <c r="T24" s="11">
        <f t="shared" si="2"/>
        <v>0.40909090909090912</v>
      </c>
      <c r="U24" s="12">
        <f t="shared" si="3"/>
        <v>-0.11392592592592589</v>
      </c>
      <c r="V2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45421</v>
      </c>
      <c r="C25" s="3" t="s">
        <v>94</v>
      </c>
      <c r="D25" s="3" t="s">
        <v>23</v>
      </c>
      <c r="E25" s="3">
        <v>1</v>
      </c>
      <c r="F25" s="3">
        <v>1</v>
      </c>
      <c r="G25" s="3" t="s">
        <v>20</v>
      </c>
      <c r="H25" s="3" t="s">
        <v>24</v>
      </c>
      <c r="I25" s="3" t="s">
        <v>25</v>
      </c>
      <c r="J25" s="13" t="s">
        <v>33</v>
      </c>
      <c r="K25" s="23"/>
      <c r="L25" s="6" t="s">
        <v>22</v>
      </c>
      <c r="M25" s="7">
        <v>3.44</v>
      </c>
      <c r="N25" s="7">
        <v>1</v>
      </c>
      <c r="O25" s="8" t="s">
        <v>28</v>
      </c>
      <c r="P25" s="7">
        <f t="shared" si="4"/>
        <v>34.75</v>
      </c>
      <c r="Q25" s="28">
        <f t="shared" si="0"/>
        <v>2.44</v>
      </c>
      <c r="R25" s="9">
        <f t="shared" si="5"/>
        <v>-1.4049999999999998</v>
      </c>
      <c r="S25" s="10">
        <f t="shared" si="1"/>
        <v>33.344999999999999</v>
      </c>
      <c r="T25" s="11">
        <f t="shared" si="2"/>
        <v>0.43478260869565216</v>
      </c>
      <c r="U25" s="12">
        <f t="shared" si="3"/>
        <v>-4.0431654676259025E-2</v>
      </c>
      <c r="V25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45421</v>
      </c>
      <c r="C26" s="3" t="s">
        <v>95</v>
      </c>
      <c r="D26" s="3" t="s">
        <v>23</v>
      </c>
      <c r="E26" s="3">
        <v>1</v>
      </c>
      <c r="F26" s="3" t="s">
        <v>38</v>
      </c>
      <c r="G26" s="3" t="s">
        <v>20</v>
      </c>
      <c r="H26" s="3" t="s">
        <v>24</v>
      </c>
      <c r="I26" s="3" t="s">
        <v>25</v>
      </c>
      <c r="J26" s="13" t="s">
        <v>41</v>
      </c>
      <c r="K26" s="23"/>
      <c r="L26" s="6" t="s">
        <v>22</v>
      </c>
      <c r="M26" s="7">
        <v>2.61</v>
      </c>
      <c r="N26" s="7">
        <v>1</v>
      </c>
      <c r="O26" s="8" t="s">
        <v>28</v>
      </c>
      <c r="P26" s="7">
        <f t="shared" si="4"/>
        <v>35.75</v>
      </c>
      <c r="Q26" s="28">
        <f t="shared" si="0"/>
        <v>1.6099999999999999</v>
      </c>
      <c r="R26" s="9">
        <f t="shared" si="5"/>
        <v>0.20500000000000007</v>
      </c>
      <c r="S26" s="10">
        <f t="shared" si="1"/>
        <v>35.954999999999998</v>
      </c>
      <c r="T26" s="11">
        <f t="shared" si="2"/>
        <v>0.45833333333333331</v>
      </c>
      <c r="U26" s="12">
        <f t="shared" si="3"/>
        <v>5.734265734265687E-3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45421</v>
      </c>
      <c r="C27" s="3" t="s">
        <v>96</v>
      </c>
      <c r="D27" s="3" t="s">
        <v>23</v>
      </c>
      <c r="E27" s="3">
        <v>1</v>
      </c>
      <c r="F27" s="3" t="s">
        <v>35</v>
      </c>
      <c r="G27" s="3" t="s">
        <v>20</v>
      </c>
      <c r="H27" s="3" t="s">
        <v>24</v>
      </c>
      <c r="I27" s="3" t="s">
        <v>25</v>
      </c>
      <c r="J27" s="36" t="s">
        <v>41</v>
      </c>
      <c r="K27" s="23"/>
      <c r="L27" s="6" t="s">
        <v>27</v>
      </c>
      <c r="M27" s="7">
        <v>2.83</v>
      </c>
      <c r="N27" s="7">
        <v>1</v>
      </c>
      <c r="O27" s="8" t="s">
        <v>28</v>
      </c>
      <c r="P27" s="7">
        <f t="shared" si="4"/>
        <v>36.75</v>
      </c>
      <c r="Q27" s="32">
        <f t="shared" si="0"/>
        <v>-1</v>
      </c>
      <c r="R27" s="9">
        <f t="shared" si="5"/>
        <v>-0.79499999999999993</v>
      </c>
      <c r="S27" s="10">
        <f t="shared" si="1"/>
        <v>35.954999999999998</v>
      </c>
      <c r="T27" s="11">
        <f t="shared" si="2"/>
        <v>0.44</v>
      </c>
      <c r="U27" s="12">
        <f t="shared" si="3"/>
        <v>-2.1632653061224538E-2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9.25" customHeight="1" x14ac:dyDescent="0.2">
      <c r="A28" s="3">
        <v>26</v>
      </c>
      <c r="B28" s="4">
        <v>45421</v>
      </c>
      <c r="C28" s="3" t="s">
        <v>97</v>
      </c>
      <c r="D28" s="3" t="s">
        <v>23</v>
      </c>
      <c r="E28" s="3">
        <v>2</v>
      </c>
      <c r="F28" s="3" t="s">
        <v>92</v>
      </c>
      <c r="G28" s="3" t="s">
        <v>20</v>
      </c>
      <c r="H28" s="3" t="s">
        <v>24</v>
      </c>
      <c r="I28" s="3" t="s">
        <v>25</v>
      </c>
      <c r="J28" s="13" t="s">
        <v>98</v>
      </c>
      <c r="K28" s="23"/>
      <c r="L28" s="6" t="s">
        <v>22</v>
      </c>
      <c r="M28" s="7">
        <v>2.66</v>
      </c>
      <c r="N28" s="7">
        <v>2</v>
      </c>
      <c r="O28" s="8" t="s">
        <v>28</v>
      </c>
      <c r="P28" s="7">
        <f t="shared" si="4"/>
        <v>38.75</v>
      </c>
      <c r="Q28" s="28">
        <f t="shared" si="0"/>
        <v>3.3200000000000003</v>
      </c>
      <c r="R28" s="9">
        <f t="shared" si="5"/>
        <v>2.5250000000000004</v>
      </c>
      <c r="S28" s="10">
        <f t="shared" si="1"/>
        <v>41.274999999999999</v>
      </c>
      <c r="T28" s="11">
        <f t="shared" si="2"/>
        <v>0.46153846153846156</v>
      </c>
      <c r="U28" s="12">
        <f t="shared" si="3"/>
        <v>6.5161290322580612E-2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45422</v>
      </c>
      <c r="C29" s="3" t="s">
        <v>99</v>
      </c>
      <c r="D29" s="3" t="s">
        <v>23</v>
      </c>
      <c r="E29" s="3">
        <v>1</v>
      </c>
      <c r="F29" s="3">
        <v>2</v>
      </c>
      <c r="G29" s="3" t="s">
        <v>20</v>
      </c>
      <c r="H29" s="3" t="s">
        <v>24</v>
      </c>
      <c r="I29" s="3" t="s">
        <v>25</v>
      </c>
      <c r="J29" s="13" t="s">
        <v>36</v>
      </c>
      <c r="K29" s="23"/>
      <c r="L29" s="6" t="s">
        <v>22</v>
      </c>
      <c r="M29" s="7">
        <v>2.71</v>
      </c>
      <c r="N29" s="7">
        <v>1</v>
      </c>
      <c r="O29" s="8" t="s">
        <v>28</v>
      </c>
      <c r="P29" s="7">
        <f t="shared" si="4"/>
        <v>39.75</v>
      </c>
      <c r="Q29" s="28">
        <f t="shared" si="0"/>
        <v>1.71</v>
      </c>
      <c r="R29" s="9">
        <f t="shared" si="5"/>
        <v>4.2350000000000003</v>
      </c>
      <c r="S29" s="10">
        <f t="shared" si="1"/>
        <v>43.984999999999999</v>
      </c>
      <c r="T29" s="11">
        <f t="shared" si="2"/>
        <v>0.48148148148148145</v>
      </c>
      <c r="U29" s="12">
        <f t="shared" si="3"/>
        <v>0.10654088050314464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45422</v>
      </c>
      <c r="C30" s="3" t="s">
        <v>100</v>
      </c>
      <c r="D30" s="3" t="s">
        <v>23</v>
      </c>
      <c r="E30" s="3">
        <v>1</v>
      </c>
      <c r="F30" s="3" t="s">
        <v>32</v>
      </c>
      <c r="G30" s="3" t="s">
        <v>20</v>
      </c>
      <c r="H30" s="3" t="s">
        <v>90</v>
      </c>
      <c r="I30" s="3" t="s">
        <v>25</v>
      </c>
      <c r="J30" s="13" t="s">
        <v>41</v>
      </c>
      <c r="K30" s="23"/>
      <c r="L30" s="6" t="s">
        <v>22</v>
      </c>
      <c r="M30" s="7">
        <v>4.49</v>
      </c>
      <c r="N30" s="7">
        <v>1</v>
      </c>
      <c r="O30" s="8" t="s">
        <v>28</v>
      </c>
      <c r="P30" s="7">
        <f t="shared" si="4"/>
        <v>40.75</v>
      </c>
      <c r="Q30" s="28">
        <f t="shared" si="0"/>
        <v>3.49</v>
      </c>
      <c r="R30" s="9">
        <f t="shared" si="5"/>
        <v>7.7250000000000005</v>
      </c>
      <c r="S30" s="10">
        <f t="shared" si="1"/>
        <v>48.475000000000001</v>
      </c>
      <c r="T30" s="11">
        <f t="shared" si="2"/>
        <v>0.5</v>
      </c>
      <c r="U30" s="12">
        <f t="shared" si="3"/>
        <v>0.18957055214723931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7.75" customHeight="1" x14ac:dyDescent="0.2">
      <c r="A31" s="3">
        <v>29</v>
      </c>
      <c r="B31" s="4">
        <v>45422</v>
      </c>
      <c r="C31" s="3" t="s">
        <v>101</v>
      </c>
      <c r="D31" s="3" t="s">
        <v>23</v>
      </c>
      <c r="E31" s="3">
        <v>2</v>
      </c>
      <c r="F31" s="3" t="s">
        <v>39</v>
      </c>
      <c r="G31" s="3" t="s">
        <v>20</v>
      </c>
      <c r="H31" s="3" t="s">
        <v>24</v>
      </c>
      <c r="I31" s="3" t="s">
        <v>25</v>
      </c>
      <c r="J31" s="5" t="s">
        <v>102</v>
      </c>
      <c r="K31" s="23"/>
      <c r="L31" s="6" t="s">
        <v>27</v>
      </c>
      <c r="M31" s="7">
        <v>2.9</v>
      </c>
      <c r="N31" s="7">
        <v>1</v>
      </c>
      <c r="O31" s="8" t="s">
        <v>28</v>
      </c>
      <c r="P31" s="7">
        <f t="shared" si="4"/>
        <v>41.75</v>
      </c>
      <c r="Q31" s="32">
        <f t="shared" si="0"/>
        <v>-1</v>
      </c>
      <c r="R31" s="9">
        <f t="shared" si="5"/>
        <v>6.7250000000000005</v>
      </c>
      <c r="S31" s="10">
        <f t="shared" si="1"/>
        <v>48.475000000000001</v>
      </c>
      <c r="T31" s="11">
        <f t="shared" si="2"/>
        <v>0.48275862068965519</v>
      </c>
      <c r="U31" s="12">
        <f t="shared" si="3"/>
        <v>0.16107784431137728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8.5" customHeight="1" x14ac:dyDescent="0.2">
      <c r="A32" s="3">
        <v>30</v>
      </c>
      <c r="B32" s="4">
        <v>45422</v>
      </c>
      <c r="C32" s="3" t="s">
        <v>103</v>
      </c>
      <c r="D32" s="3" t="s">
        <v>23</v>
      </c>
      <c r="E32" s="3">
        <v>2</v>
      </c>
      <c r="F32" s="3" t="s">
        <v>104</v>
      </c>
      <c r="G32" s="3" t="s">
        <v>20</v>
      </c>
      <c r="H32" s="3" t="s">
        <v>24</v>
      </c>
      <c r="I32" s="3" t="s">
        <v>25</v>
      </c>
      <c r="J32" s="13" t="s">
        <v>105</v>
      </c>
      <c r="K32" s="23" t="s">
        <v>106</v>
      </c>
      <c r="L32" s="6" t="s">
        <v>27</v>
      </c>
      <c r="M32" s="7">
        <v>2.39</v>
      </c>
      <c r="N32" s="7">
        <v>2</v>
      </c>
      <c r="O32" s="8" t="s">
        <v>28</v>
      </c>
      <c r="P32" s="7">
        <f t="shared" si="4"/>
        <v>43.75</v>
      </c>
      <c r="Q32" s="32">
        <f t="shared" si="0"/>
        <v>-2</v>
      </c>
      <c r="R32" s="9">
        <f t="shared" si="5"/>
        <v>4.7250000000000005</v>
      </c>
      <c r="S32" s="10">
        <f t="shared" si="1"/>
        <v>48.475000000000001</v>
      </c>
      <c r="T32" s="11">
        <f t="shared" si="2"/>
        <v>0.46666666666666667</v>
      </c>
      <c r="U32" s="12">
        <f t="shared" si="3"/>
        <v>0.10800000000000003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45423</v>
      </c>
      <c r="C33" s="3" t="s">
        <v>107</v>
      </c>
      <c r="D33" s="3" t="s">
        <v>23</v>
      </c>
      <c r="E33" s="3">
        <v>1</v>
      </c>
      <c r="F33" s="3">
        <v>2</v>
      </c>
      <c r="G33" s="3" t="s">
        <v>20</v>
      </c>
      <c r="H33" s="3" t="s">
        <v>24</v>
      </c>
      <c r="I33" s="3" t="s">
        <v>25</v>
      </c>
      <c r="J33" s="5" t="s">
        <v>26</v>
      </c>
      <c r="K33" s="23" t="s">
        <v>108</v>
      </c>
      <c r="L33" s="6" t="s">
        <v>27</v>
      </c>
      <c r="M33" s="7">
        <v>2.56</v>
      </c>
      <c r="N33" s="7">
        <v>1</v>
      </c>
      <c r="O33" s="8" t="s">
        <v>28</v>
      </c>
      <c r="P33" s="7">
        <f t="shared" si="4"/>
        <v>44.75</v>
      </c>
      <c r="Q33" s="32">
        <f t="shared" si="0"/>
        <v>-1</v>
      </c>
      <c r="R33" s="9">
        <f t="shared" si="5"/>
        <v>3.7250000000000005</v>
      </c>
      <c r="S33" s="10">
        <f t="shared" si="1"/>
        <v>48.475000000000001</v>
      </c>
      <c r="T33" s="11">
        <f t="shared" si="2"/>
        <v>0.45161290322580644</v>
      </c>
      <c r="U33" s="12">
        <f t="shared" si="3"/>
        <v>8.3240223463687188E-2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8.5" customHeight="1" x14ac:dyDescent="0.2">
      <c r="A34" s="3">
        <v>32</v>
      </c>
      <c r="B34" s="4">
        <v>45423</v>
      </c>
      <c r="C34" s="3" t="s">
        <v>109</v>
      </c>
      <c r="D34" s="3" t="s">
        <v>23</v>
      </c>
      <c r="E34" s="3">
        <v>2</v>
      </c>
      <c r="F34" s="3" t="s">
        <v>110</v>
      </c>
      <c r="G34" s="3" t="s">
        <v>20</v>
      </c>
      <c r="H34" s="3" t="s">
        <v>24</v>
      </c>
      <c r="I34" s="3" t="s">
        <v>25</v>
      </c>
      <c r="J34" s="13" t="s">
        <v>111</v>
      </c>
      <c r="K34" s="23"/>
      <c r="L34" s="6" t="s">
        <v>22</v>
      </c>
      <c r="M34" s="7">
        <v>2.96</v>
      </c>
      <c r="N34" s="7">
        <v>1</v>
      </c>
      <c r="O34" s="8" t="s">
        <v>28</v>
      </c>
      <c r="P34" s="7">
        <f t="shared" si="4"/>
        <v>45.75</v>
      </c>
      <c r="Q34" s="28">
        <f t="shared" si="0"/>
        <v>1.96</v>
      </c>
      <c r="R34" s="9">
        <f t="shared" si="5"/>
        <v>5.6850000000000005</v>
      </c>
      <c r="S34" s="10">
        <f t="shared" si="1"/>
        <v>51.435000000000002</v>
      </c>
      <c r="T34" s="11">
        <f t="shared" si="2"/>
        <v>0.46875</v>
      </c>
      <c r="U34" s="12">
        <f t="shared" si="3"/>
        <v>0.12426229508196726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45423</v>
      </c>
      <c r="C35" s="3" t="s">
        <v>112</v>
      </c>
      <c r="D35" s="3" t="s">
        <v>23</v>
      </c>
      <c r="E35" s="3">
        <v>1</v>
      </c>
      <c r="F35" s="3" t="s">
        <v>31</v>
      </c>
      <c r="G35" s="3" t="s">
        <v>20</v>
      </c>
      <c r="H35" s="3" t="s">
        <v>24</v>
      </c>
      <c r="I35" s="3" t="s">
        <v>25</v>
      </c>
      <c r="J35" s="13" t="s">
        <v>40</v>
      </c>
      <c r="K35" s="23"/>
      <c r="L35" s="6" t="s">
        <v>22</v>
      </c>
      <c r="M35" s="7">
        <v>1.96</v>
      </c>
      <c r="N35" s="7">
        <v>1.5</v>
      </c>
      <c r="O35" s="8" t="s">
        <v>28</v>
      </c>
      <c r="P35" s="7">
        <f t="shared" si="4"/>
        <v>47.25</v>
      </c>
      <c r="Q35" s="28">
        <f t="shared" si="0"/>
        <v>1.44</v>
      </c>
      <c r="R35" s="9">
        <f t="shared" si="5"/>
        <v>7.125</v>
      </c>
      <c r="S35" s="10">
        <f t="shared" si="1"/>
        <v>54.375</v>
      </c>
      <c r="T35" s="11">
        <f t="shared" si="2"/>
        <v>0.48484848484848486</v>
      </c>
      <c r="U35" s="12">
        <f t="shared" si="3"/>
        <v>0.15079365079365079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7.75" customHeight="1" x14ac:dyDescent="0.2">
      <c r="A36" s="3">
        <v>34</v>
      </c>
      <c r="B36" s="4">
        <v>45423</v>
      </c>
      <c r="C36" s="3" t="s">
        <v>113</v>
      </c>
      <c r="D36" s="3" t="s">
        <v>23</v>
      </c>
      <c r="E36" s="3">
        <v>2</v>
      </c>
      <c r="F36" s="3" t="s">
        <v>114</v>
      </c>
      <c r="G36" s="3" t="s">
        <v>20</v>
      </c>
      <c r="H36" s="3" t="s">
        <v>24</v>
      </c>
      <c r="I36" s="3" t="s">
        <v>25</v>
      </c>
      <c r="J36" s="13" t="s">
        <v>115</v>
      </c>
      <c r="K36" s="23"/>
      <c r="L36" s="6" t="s">
        <v>27</v>
      </c>
      <c r="M36" s="7">
        <v>2.2400000000000002</v>
      </c>
      <c r="N36" s="7">
        <v>1.5</v>
      </c>
      <c r="O36" s="8" t="s">
        <v>28</v>
      </c>
      <c r="P36" s="7">
        <f t="shared" si="4"/>
        <v>48.75</v>
      </c>
      <c r="Q36" s="32">
        <f t="shared" si="0"/>
        <v>-1.5</v>
      </c>
      <c r="R36" s="9">
        <f t="shared" si="5"/>
        <v>5.625</v>
      </c>
      <c r="S36" s="10">
        <f t="shared" si="1"/>
        <v>54.375</v>
      </c>
      <c r="T36" s="11">
        <f t="shared" si="2"/>
        <v>0.47058823529411764</v>
      </c>
      <c r="U36" s="12">
        <f t="shared" si="3"/>
        <v>0.11538461538461539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7" customHeight="1" x14ac:dyDescent="0.2">
      <c r="A37" s="3">
        <v>35</v>
      </c>
      <c r="B37" s="4">
        <v>45423</v>
      </c>
      <c r="C37" s="3" t="s">
        <v>116</v>
      </c>
      <c r="D37" s="3" t="s">
        <v>23</v>
      </c>
      <c r="E37" s="3">
        <v>2</v>
      </c>
      <c r="F37" s="3" t="s">
        <v>57</v>
      </c>
      <c r="G37" s="3" t="s">
        <v>20</v>
      </c>
      <c r="H37" s="3" t="s">
        <v>24</v>
      </c>
      <c r="I37" s="3" t="s">
        <v>25</v>
      </c>
      <c r="J37" s="13" t="s">
        <v>117</v>
      </c>
      <c r="K37" s="23" t="s">
        <v>42</v>
      </c>
      <c r="L37" s="6" t="s">
        <v>27</v>
      </c>
      <c r="M37" s="7">
        <v>2.15</v>
      </c>
      <c r="N37" s="7">
        <v>1.5</v>
      </c>
      <c r="O37" s="8" t="s">
        <v>28</v>
      </c>
      <c r="P37" s="7">
        <f t="shared" si="4"/>
        <v>50.25</v>
      </c>
      <c r="Q37" s="32">
        <f t="shared" si="0"/>
        <v>-1.5</v>
      </c>
      <c r="R37" s="9">
        <f t="shared" si="5"/>
        <v>4.125</v>
      </c>
      <c r="S37" s="10">
        <f t="shared" si="1"/>
        <v>54.375</v>
      </c>
      <c r="T37" s="11">
        <f t="shared" si="2"/>
        <v>0.45714285714285713</v>
      </c>
      <c r="U37" s="12">
        <f t="shared" si="3"/>
        <v>8.2089552238805971E-2</v>
      </c>
      <c r="V37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45423</v>
      </c>
      <c r="C38" s="3" t="s">
        <v>118</v>
      </c>
      <c r="D38" s="3" t="s">
        <v>23</v>
      </c>
      <c r="E38" s="3">
        <v>1</v>
      </c>
      <c r="F38" s="3">
        <v>1</v>
      </c>
      <c r="G38" s="3" t="s">
        <v>20</v>
      </c>
      <c r="H38" s="3" t="s">
        <v>24</v>
      </c>
      <c r="I38" s="3" t="s">
        <v>25</v>
      </c>
      <c r="J38" s="13" t="s">
        <v>43</v>
      </c>
      <c r="K38" s="23"/>
      <c r="L38" s="6" t="s">
        <v>22</v>
      </c>
      <c r="M38" s="7">
        <v>2.2999999999999998</v>
      </c>
      <c r="N38" s="7">
        <v>2</v>
      </c>
      <c r="O38" s="8" t="s">
        <v>28</v>
      </c>
      <c r="P38" s="7">
        <f t="shared" si="4"/>
        <v>52.25</v>
      </c>
      <c r="Q38" s="28">
        <f t="shared" si="0"/>
        <v>2.5999999999999996</v>
      </c>
      <c r="R38" s="9">
        <f t="shared" si="5"/>
        <v>6.7249999999999996</v>
      </c>
      <c r="S38" s="10">
        <f t="shared" si="1"/>
        <v>58.975000000000001</v>
      </c>
      <c r="T38" s="11">
        <f t="shared" si="2"/>
        <v>0.47222222222222221</v>
      </c>
      <c r="U38" s="12">
        <f t="shared" si="3"/>
        <v>0.12870813397129188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45423</v>
      </c>
      <c r="C39" s="3" t="s">
        <v>118</v>
      </c>
      <c r="D39" s="3" t="s">
        <v>23</v>
      </c>
      <c r="E39" s="3">
        <v>1</v>
      </c>
      <c r="F39" s="3" t="s">
        <v>35</v>
      </c>
      <c r="G39" s="3" t="s">
        <v>20</v>
      </c>
      <c r="H39" s="3" t="s">
        <v>24</v>
      </c>
      <c r="I39" s="3" t="s">
        <v>25</v>
      </c>
      <c r="J39" s="33" t="s">
        <v>43</v>
      </c>
      <c r="K39" s="23"/>
      <c r="L39" s="6" t="s">
        <v>22</v>
      </c>
      <c r="M39" s="7">
        <v>1</v>
      </c>
      <c r="N39" s="7">
        <v>1</v>
      </c>
      <c r="O39" s="8" t="s">
        <v>28</v>
      </c>
      <c r="P39" s="7">
        <f t="shared" si="4"/>
        <v>53.25</v>
      </c>
      <c r="Q39" s="34">
        <f t="shared" si="0"/>
        <v>0</v>
      </c>
      <c r="R39" s="9">
        <f t="shared" si="5"/>
        <v>6.7249999999999996</v>
      </c>
      <c r="S39" s="10">
        <f t="shared" si="1"/>
        <v>59.975000000000001</v>
      </c>
      <c r="T39" s="11">
        <f t="shared" si="2"/>
        <v>0.48648648648648651</v>
      </c>
      <c r="U39" s="12">
        <f t="shared" si="3"/>
        <v>0.12629107981220661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7" customHeight="1" x14ac:dyDescent="0.2">
      <c r="A40" s="3">
        <v>38</v>
      </c>
      <c r="B40" s="4">
        <v>45423</v>
      </c>
      <c r="C40" s="3" t="s">
        <v>119</v>
      </c>
      <c r="D40" s="3" t="s">
        <v>23</v>
      </c>
      <c r="E40" s="3">
        <v>2</v>
      </c>
      <c r="F40" s="3" t="s">
        <v>92</v>
      </c>
      <c r="G40" s="3" t="s">
        <v>20</v>
      </c>
      <c r="H40" s="3" t="s">
        <v>24</v>
      </c>
      <c r="I40" s="3" t="s">
        <v>25</v>
      </c>
      <c r="J40" s="13" t="s">
        <v>120</v>
      </c>
      <c r="K40" s="23"/>
      <c r="L40" s="6" t="s">
        <v>22</v>
      </c>
      <c r="M40" s="7">
        <v>2.52</v>
      </c>
      <c r="N40" s="7">
        <v>2.5</v>
      </c>
      <c r="O40" s="8" t="s">
        <v>28</v>
      </c>
      <c r="P40" s="7">
        <f t="shared" si="4"/>
        <v>55.75</v>
      </c>
      <c r="Q40" s="28">
        <f t="shared" si="0"/>
        <v>3.8</v>
      </c>
      <c r="R40" s="9">
        <f t="shared" si="5"/>
        <v>10.524999999999999</v>
      </c>
      <c r="S40" s="10">
        <f t="shared" si="1"/>
        <v>66.275000000000006</v>
      </c>
      <c r="T40" s="11">
        <f t="shared" si="2"/>
        <v>0.5</v>
      </c>
      <c r="U40" s="12">
        <f t="shared" si="3"/>
        <v>0.18878923766816152</v>
      </c>
      <c r="V40">
        <f>COUNTIF($L$2:L40,1)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7" customHeight="1" x14ac:dyDescent="0.2">
      <c r="A41" s="3">
        <v>39</v>
      </c>
      <c r="B41" s="4">
        <v>45423</v>
      </c>
      <c r="C41" s="3" t="s">
        <v>121</v>
      </c>
      <c r="D41" s="3" t="s">
        <v>23</v>
      </c>
      <c r="E41" s="3">
        <v>2</v>
      </c>
      <c r="F41" s="3" t="s">
        <v>122</v>
      </c>
      <c r="G41" s="3" t="s">
        <v>20</v>
      </c>
      <c r="H41" s="3" t="s">
        <v>24</v>
      </c>
      <c r="I41" s="3" t="s">
        <v>25</v>
      </c>
      <c r="J41" s="5" t="s">
        <v>123</v>
      </c>
      <c r="K41" s="23" t="s">
        <v>42</v>
      </c>
      <c r="L41" s="6" t="s">
        <v>27</v>
      </c>
      <c r="M41" s="7">
        <v>2.41</v>
      </c>
      <c r="N41" s="7">
        <v>0.5</v>
      </c>
      <c r="O41" s="8" t="s">
        <v>28</v>
      </c>
      <c r="P41" s="7">
        <f t="shared" si="4"/>
        <v>56.25</v>
      </c>
      <c r="Q41" s="32">
        <f t="shared" si="0"/>
        <v>-0.5</v>
      </c>
      <c r="R41" s="9">
        <f t="shared" si="5"/>
        <v>10.024999999999999</v>
      </c>
      <c r="S41" s="10">
        <f t="shared" si="1"/>
        <v>66.275000000000006</v>
      </c>
      <c r="T41" s="11">
        <f t="shared" si="2"/>
        <v>0.48717948717948717</v>
      </c>
      <c r="U41" s="12">
        <f t="shared" si="3"/>
        <v>0.17822222222222231</v>
      </c>
      <c r="V41">
        <f>COUNTIF($L$2:L41,1)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7.75" customHeight="1" x14ac:dyDescent="0.2">
      <c r="A42" s="3">
        <v>40</v>
      </c>
      <c r="B42" s="4">
        <v>45423</v>
      </c>
      <c r="C42" s="3" t="s">
        <v>124</v>
      </c>
      <c r="D42" s="3" t="s">
        <v>23</v>
      </c>
      <c r="E42" s="3">
        <v>2</v>
      </c>
      <c r="F42" s="3" t="s">
        <v>125</v>
      </c>
      <c r="G42" s="3" t="s">
        <v>20</v>
      </c>
      <c r="H42" s="3" t="s">
        <v>24</v>
      </c>
      <c r="I42" s="3" t="s">
        <v>25</v>
      </c>
      <c r="J42" s="13" t="s">
        <v>126</v>
      </c>
      <c r="K42" s="23"/>
      <c r="L42" s="6" t="s">
        <v>27</v>
      </c>
      <c r="M42" s="7">
        <v>3.54</v>
      </c>
      <c r="N42" s="7">
        <v>1</v>
      </c>
      <c r="O42" s="8" t="s">
        <v>28</v>
      </c>
      <c r="P42" s="7">
        <f t="shared" si="4"/>
        <v>57.25</v>
      </c>
      <c r="Q42" s="32">
        <f t="shared" si="0"/>
        <v>-1</v>
      </c>
      <c r="R42" s="9">
        <f t="shared" si="5"/>
        <v>9.0249999999999986</v>
      </c>
      <c r="S42" s="10">
        <f t="shared" si="1"/>
        <v>66.275000000000006</v>
      </c>
      <c r="T42" s="11">
        <f t="shared" si="2"/>
        <v>0.47499999999999998</v>
      </c>
      <c r="U42" s="12">
        <f t="shared" si="3"/>
        <v>0.15764192139738001</v>
      </c>
      <c r="V42">
        <f>COUNTIF($L$2:L42,1)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45424</v>
      </c>
      <c r="C43" s="3" t="s">
        <v>127</v>
      </c>
      <c r="D43" s="3" t="s">
        <v>23</v>
      </c>
      <c r="E43" s="3">
        <v>1</v>
      </c>
      <c r="F43" s="3" t="s">
        <v>32</v>
      </c>
      <c r="G43" s="3" t="s">
        <v>20</v>
      </c>
      <c r="H43" s="3" t="s">
        <v>24</v>
      </c>
      <c r="I43" s="3" t="s">
        <v>25</v>
      </c>
      <c r="J43" s="5" t="s">
        <v>49</v>
      </c>
      <c r="K43" s="23" t="s">
        <v>42</v>
      </c>
      <c r="L43" s="6" t="s">
        <v>27</v>
      </c>
      <c r="M43" s="7">
        <v>2.16</v>
      </c>
      <c r="N43" s="7">
        <v>1.5</v>
      </c>
      <c r="O43" s="8" t="s">
        <v>28</v>
      </c>
      <c r="P43" s="7">
        <f t="shared" si="4"/>
        <v>58.75</v>
      </c>
      <c r="Q43" s="32">
        <f t="shared" si="0"/>
        <v>-1.5</v>
      </c>
      <c r="R43" s="9">
        <f t="shared" si="5"/>
        <v>7.5249999999999986</v>
      </c>
      <c r="S43" s="10">
        <f t="shared" si="1"/>
        <v>66.275000000000006</v>
      </c>
      <c r="T43" s="11">
        <f t="shared" si="2"/>
        <v>0.46341463414634149</v>
      </c>
      <c r="U43" s="12">
        <f t="shared" si="3"/>
        <v>0.12808510638297882</v>
      </c>
      <c r="V43">
        <f>COUNTIF($L$2:L43,1)</f>
        <v>19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39.75" customHeight="1" x14ac:dyDescent="0.2">
      <c r="A44" s="3">
        <v>42</v>
      </c>
      <c r="B44" s="4">
        <v>45424</v>
      </c>
      <c r="C44" s="3" t="s">
        <v>128</v>
      </c>
      <c r="D44" s="3" t="s">
        <v>23</v>
      </c>
      <c r="E44" s="3">
        <v>3</v>
      </c>
      <c r="F44" s="3" t="s">
        <v>129</v>
      </c>
      <c r="G44" s="3" t="s">
        <v>20</v>
      </c>
      <c r="H44" s="3" t="s">
        <v>24</v>
      </c>
      <c r="I44" s="3" t="s">
        <v>25</v>
      </c>
      <c r="J44" s="13" t="s">
        <v>130</v>
      </c>
      <c r="K44" s="23" t="s">
        <v>131</v>
      </c>
      <c r="L44" s="6" t="s">
        <v>22</v>
      </c>
      <c r="M44" s="7">
        <v>1.04</v>
      </c>
      <c r="N44" s="7">
        <v>1</v>
      </c>
      <c r="O44" s="8" t="s">
        <v>28</v>
      </c>
      <c r="P44" s="7">
        <f t="shared" si="4"/>
        <v>59.75</v>
      </c>
      <c r="Q44" s="28">
        <f t="shared" si="0"/>
        <v>4.0000000000000036E-2</v>
      </c>
      <c r="R44" s="9">
        <f t="shared" si="5"/>
        <v>7.5649999999999986</v>
      </c>
      <c r="S44" s="10">
        <f t="shared" si="1"/>
        <v>67.314999999999998</v>
      </c>
      <c r="T44" s="11">
        <f t="shared" si="2"/>
        <v>0.47619047619047616</v>
      </c>
      <c r="U44" s="12">
        <f t="shared" si="3"/>
        <v>0.12661087866108783</v>
      </c>
      <c r="V44">
        <f>COUNTIF($L$2:L44,1)</f>
        <v>20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7.75" customHeight="1" x14ac:dyDescent="0.2">
      <c r="A45" s="3">
        <v>43</v>
      </c>
      <c r="B45" s="4">
        <v>45424</v>
      </c>
      <c r="C45" s="3" t="s">
        <v>132</v>
      </c>
      <c r="D45" s="3" t="s">
        <v>23</v>
      </c>
      <c r="E45" s="3">
        <v>2</v>
      </c>
      <c r="F45" s="3" t="s">
        <v>133</v>
      </c>
      <c r="G45" s="3" t="s">
        <v>20</v>
      </c>
      <c r="H45" s="3" t="s">
        <v>24</v>
      </c>
      <c r="I45" s="3" t="s">
        <v>25</v>
      </c>
      <c r="J45" s="13" t="s">
        <v>134</v>
      </c>
      <c r="K45" s="23"/>
      <c r="L45" s="6" t="s">
        <v>22</v>
      </c>
      <c r="M45" s="7">
        <v>2.38</v>
      </c>
      <c r="N45" s="7">
        <v>2</v>
      </c>
      <c r="O45" s="8" t="s">
        <v>28</v>
      </c>
      <c r="P45" s="7">
        <f t="shared" si="4"/>
        <v>61.75</v>
      </c>
      <c r="Q45" s="28">
        <f t="shared" si="0"/>
        <v>2.76</v>
      </c>
      <c r="R45" s="9">
        <f t="shared" si="5"/>
        <v>10.324999999999999</v>
      </c>
      <c r="S45" s="10">
        <f t="shared" si="1"/>
        <v>72.075000000000003</v>
      </c>
      <c r="T45" s="11">
        <f t="shared" si="2"/>
        <v>0.48837209302325579</v>
      </c>
      <c r="U45" s="12">
        <f t="shared" si="3"/>
        <v>0.16720647773279357</v>
      </c>
      <c r="V45">
        <f>COUNTIF($L$2:L45,1)</f>
        <v>21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8.5" customHeight="1" x14ac:dyDescent="0.2">
      <c r="A46" s="3">
        <v>44</v>
      </c>
      <c r="B46" s="4">
        <v>45424</v>
      </c>
      <c r="C46" s="3" t="s">
        <v>135</v>
      </c>
      <c r="D46" s="3" t="s">
        <v>23</v>
      </c>
      <c r="E46" s="3">
        <v>2</v>
      </c>
      <c r="F46" s="3" t="s">
        <v>136</v>
      </c>
      <c r="G46" s="3" t="s">
        <v>20</v>
      </c>
      <c r="H46" s="3" t="s">
        <v>24</v>
      </c>
      <c r="I46" s="3" t="s">
        <v>25</v>
      </c>
      <c r="J46" s="13" t="s">
        <v>137</v>
      </c>
      <c r="K46" s="23"/>
      <c r="L46" s="6" t="s">
        <v>27</v>
      </c>
      <c r="M46" s="7">
        <v>2.16</v>
      </c>
      <c r="N46" s="7">
        <v>1.5</v>
      </c>
      <c r="O46" s="8" t="s">
        <v>28</v>
      </c>
      <c r="P46" s="7">
        <f t="shared" si="4"/>
        <v>63.25</v>
      </c>
      <c r="Q46" s="32">
        <f t="shared" si="0"/>
        <v>-1.5</v>
      </c>
      <c r="R46" s="9">
        <f t="shared" si="5"/>
        <v>8.8249999999999993</v>
      </c>
      <c r="S46" s="10">
        <f t="shared" si="1"/>
        <v>72.075000000000003</v>
      </c>
      <c r="T46" s="11">
        <f t="shared" si="2"/>
        <v>0.47727272727272729</v>
      </c>
      <c r="U46" s="12">
        <f t="shared" si="3"/>
        <v>0.1395256916996048</v>
      </c>
      <c r="V46">
        <f>COUNTIF($L$2:L46,1)</f>
        <v>21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8.5" customHeight="1" x14ac:dyDescent="0.2">
      <c r="A47" s="3">
        <v>45</v>
      </c>
      <c r="B47" s="4">
        <v>45424</v>
      </c>
      <c r="C47" s="3" t="s">
        <v>138</v>
      </c>
      <c r="D47" s="3" t="s">
        <v>23</v>
      </c>
      <c r="E47" s="3">
        <v>2</v>
      </c>
      <c r="F47" s="3" t="s">
        <v>139</v>
      </c>
      <c r="G47" s="3" t="s">
        <v>20</v>
      </c>
      <c r="H47" s="3" t="s">
        <v>24</v>
      </c>
      <c r="I47" s="3" t="s">
        <v>25</v>
      </c>
      <c r="J47" s="13" t="s">
        <v>140</v>
      </c>
      <c r="K47" s="23"/>
      <c r="L47" s="6" t="s">
        <v>22</v>
      </c>
      <c r="M47" s="7">
        <v>1.68</v>
      </c>
      <c r="N47" s="7">
        <v>3</v>
      </c>
      <c r="O47" s="8" t="s">
        <v>28</v>
      </c>
      <c r="P47" s="7">
        <f t="shared" si="4"/>
        <v>66.25</v>
      </c>
      <c r="Q47" s="28">
        <f t="shared" si="0"/>
        <v>2.04</v>
      </c>
      <c r="R47" s="29">
        <f t="shared" si="5"/>
        <v>10.864999999999998</v>
      </c>
      <c r="S47" s="30">
        <f t="shared" si="1"/>
        <v>77.114999999999995</v>
      </c>
      <c r="T47" s="31">
        <f t="shared" si="2"/>
        <v>0.48888888888888887</v>
      </c>
      <c r="U47" s="12">
        <f t="shared" si="3"/>
        <v>0.16399999999999992</v>
      </c>
      <c r="V47">
        <f>COUNTIF($L$2:L47,1)</f>
        <v>22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45429</v>
      </c>
      <c r="C48" s="3" t="s">
        <v>141</v>
      </c>
      <c r="D48" s="3" t="s">
        <v>23</v>
      </c>
      <c r="E48" s="3">
        <v>1</v>
      </c>
      <c r="F48" s="3">
        <v>2</v>
      </c>
      <c r="G48" s="3" t="s">
        <v>20</v>
      </c>
      <c r="H48" s="3" t="s">
        <v>24</v>
      </c>
      <c r="I48" s="3" t="s">
        <v>25</v>
      </c>
      <c r="J48" s="5" t="s">
        <v>49</v>
      </c>
      <c r="K48" s="23" t="s">
        <v>142</v>
      </c>
      <c r="L48" s="6" t="s">
        <v>27</v>
      </c>
      <c r="M48" s="7">
        <v>2</v>
      </c>
      <c r="N48" s="7">
        <v>1.5</v>
      </c>
      <c r="O48" s="8" t="s">
        <v>28</v>
      </c>
      <c r="P48" s="7">
        <f t="shared" si="4"/>
        <v>67.75</v>
      </c>
      <c r="Q48" s="32">
        <f t="shared" si="0"/>
        <v>-1.5</v>
      </c>
      <c r="R48" s="9">
        <f t="shared" si="5"/>
        <v>9.3649999999999984</v>
      </c>
      <c r="S48" s="10">
        <f t="shared" si="1"/>
        <v>77.114999999999995</v>
      </c>
      <c r="T48" s="11">
        <f t="shared" si="2"/>
        <v>0.47826086956521741</v>
      </c>
      <c r="U48" s="12">
        <f t="shared" si="3"/>
        <v>0.13822878228782282</v>
      </c>
      <c r="V48">
        <f>COUNTIF($L$2:L48,1)</f>
        <v>22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7" customHeight="1" x14ac:dyDescent="0.2">
      <c r="A49" s="3">
        <v>47</v>
      </c>
      <c r="B49" s="4">
        <v>45429</v>
      </c>
      <c r="C49" s="3" t="s">
        <v>143</v>
      </c>
      <c r="D49" s="3" t="s">
        <v>23</v>
      </c>
      <c r="E49" s="3">
        <v>2</v>
      </c>
      <c r="F49" s="3" t="s">
        <v>92</v>
      </c>
      <c r="G49" s="3" t="s">
        <v>20</v>
      </c>
      <c r="H49" s="3" t="s">
        <v>24</v>
      </c>
      <c r="I49" s="3" t="s">
        <v>25</v>
      </c>
      <c r="J49" s="13" t="s">
        <v>144</v>
      </c>
      <c r="K49" s="23"/>
      <c r="L49" s="6" t="s">
        <v>22</v>
      </c>
      <c r="M49" s="7">
        <v>1.66</v>
      </c>
      <c r="N49" s="7">
        <v>1.5</v>
      </c>
      <c r="O49" s="8" t="s">
        <v>28</v>
      </c>
      <c r="P49" s="7">
        <f t="shared" si="4"/>
        <v>69.25</v>
      </c>
      <c r="Q49" s="28">
        <f t="shared" si="0"/>
        <v>0.98999999999999977</v>
      </c>
      <c r="R49" s="9">
        <f t="shared" si="5"/>
        <v>10.354999999999999</v>
      </c>
      <c r="S49" s="10">
        <f t="shared" si="1"/>
        <v>79.605000000000004</v>
      </c>
      <c r="T49" s="11">
        <f t="shared" si="2"/>
        <v>0.48936170212765956</v>
      </c>
      <c r="U49" s="12">
        <f t="shared" si="3"/>
        <v>0.14953068592057767</v>
      </c>
      <c r="V49">
        <f>COUNTIF($L$2:L49,1)</f>
        <v>23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7.75" customHeight="1" x14ac:dyDescent="0.2">
      <c r="A50" s="3">
        <v>48</v>
      </c>
      <c r="B50" s="4">
        <v>45429</v>
      </c>
      <c r="C50" s="3" t="s">
        <v>145</v>
      </c>
      <c r="D50" s="3" t="s">
        <v>23</v>
      </c>
      <c r="E50" s="3">
        <v>2</v>
      </c>
      <c r="F50" s="3" t="s">
        <v>146</v>
      </c>
      <c r="G50" s="3" t="s">
        <v>20</v>
      </c>
      <c r="H50" s="3" t="s">
        <v>24</v>
      </c>
      <c r="I50" s="3" t="s">
        <v>25</v>
      </c>
      <c r="J50" s="13" t="s">
        <v>147</v>
      </c>
      <c r="K50" s="23"/>
      <c r="L50" s="6" t="s">
        <v>22</v>
      </c>
      <c r="M50" s="7">
        <v>2.19</v>
      </c>
      <c r="N50" s="7">
        <v>1.5</v>
      </c>
      <c r="O50" s="8" t="s">
        <v>28</v>
      </c>
      <c r="P50" s="7">
        <f t="shared" si="4"/>
        <v>70.75</v>
      </c>
      <c r="Q50" s="28">
        <f t="shared" si="0"/>
        <v>1.7850000000000001</v>
      </c>
      <c r="R50" s="9">
        <f t="shared" si="5"/>
        <v>12.139999999999999</v>
      </c>
      <c r="S50" s="10">
        <f t="shared" si="1"/>
        <v>82.89</v>
      </c>
      <c r="T50" s="11">
        <f t="shared" si="2"/>
        <v>0.5</v>
      </c>
      <c r="U50" s="12">
        <f t="shared" si="3"/>
        <v>0.17159010600706714</v>
      </c>
      <c r="V50">
        <f>COUNTIF($L$2:L50,1)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7" customHeight="1" x14ac:dyDescent="0.2">
      <c r="A51" s="3">
        <v>49</v>
      </c>
      <c r="B51" s="4">
        <v>45429</v>
      </c>
      <c r="C51" s="3" t="s">
        <v>148</v>
      </c>
      <c r="D51" s="3" t="s">
        <v>23</v>
      </c>
      <c r="E51" s="3">
        <v>2</v>
      </c>
      <c r="F51" s="3" t="s">
        <v>57</v>
      </c>
      <c r="G51" s="3" t="s">
        <v>20</v>
      </c>
      <c r="H51" s="3" t="s">
        <v>24</v>
      </c>
      <c r="I51" s="3" t="s">
        <v>25</v>
      </c>
      <c r="J51" s="5" t="s">
        <v>149</v>
      </c>
      <c r="K51" s="23"/>
      <c r="L51" s="6" t="s">
        <v>27</v>
      </c>
      <c r="M51" s="7">
        <v>2.5499999999999998</v>
      </c>
      <c r="N51" s="7">
        <v>1.5</v>
      </c>
      <c r="O51" s="8" t="s">
        <v>28</v>
      </c>
      <c r="P51" s="7">
        <f t="shared" si="4"/>
        <v>72.25</v>
      </c>
      <c r="Q51" s="32">
        <f t="shared" si="0"/>
        <v>-1.5</v>
      </c>
      <c r="R51" s="9">
        <f t="shared" si="5"/>
        <v>10.639999999999999</v>
      </c>
      <c r="S51" s="10">
        <f t="shared" si="1"/>
        <v>82.89</v>
      </c>
      <c r="T51" s="11">
        <f t="shared" si="2"/>
        <v>0.48979591836734693</v>
      </c>
      <c r="U51" s="12">
        <f t="shared" si="3"/>
        <v>0.14726643598615918</v>
      </c>
      <c r="V51">
        <f>COUNTIF($L$2:L51,1)</f>
        <v>24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45430</v>
      </c>
      <c r="C52" s="3" t="s">
        <v>150</v>
      </c>
      <c r="D52" s="3" t="s">
        <v>23</v>
      </c>
      <c r="E52" s="3">
        <v>1</v>
      </c>
      <c r="F52" s="3" t="s">
        <v>34</v>
      </c>
      <c r="G52" s="3" t="s">
        <v>20</v>
      </c>
      <c r="H52" s="3" t="s">
        <v>24</v>
      </c>
      <c r="I52" s="3" t="s">
        <v>25</v>
      </c>
      <c r="J52" s="5" t="s">
        <v>45</v>
      </c>
      <c r="K52" s="23"/>
      <c r="L52" s="6" t="s">
        <v>27</v>
      </c>
      <c r="M52" s="7">
        <v>1.9</v>
      </c>
      <c r="N52" s="7">
        <v>1.5</v>
      </c>
      <c r="O52" s="8" t="s">
        <v>28</v>
      </c>
      <c r="P52" s="7">
        <f t="shared" si="4"/>
        <v>73.75</v>
      </c>
      <c r="Q52" s="32">
        <f t="shared" si="0"/>
        <v>-1.5</v>
      </c>
      <c r="R52" s="9">
        <f t="shared" si="5"/>
        <v>9.1399999999999988</v>
      </c>
      <c r="S52" s="10">
        <f t="shared" si="1"/>
        <v>82.89</v>
      </c>
      <c r="T52" s="11">
        <f t="shared" si="2"/>
        <v>0.48</v>
      </c>
      <c r="U52" s="12">
        <f t="shared" si="3"/>
        <v>0.12393220338983052</v>
      </c>
      <c r="V52">
        <f>COUNTIF($L$2:L52,1)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45430</v>
      </c>
      <c r="C53" s="3" t="s">
        <v>151</v>
      </c>
      <c r="D53" s="3" t="s">
        <v>23</v>
      </c>
      <c r="E53" s="3">
        <v>1</v>
      </c>
      <c r="F53" s="3">
        <v>2</v>
      </c>
      <c r="G53" s="3" t="s">
        <v>20</v>
      </c>
      <c r="H53" s="3" t="s">
        <v>24</v>
      </c>
      <c r="I53" s="3" t="s">
        <v>25</v>
      </c>
      <c r="J53" s="5" t="s">
        <v>26</v>
      </c>
      <c r="K53" s="23"/>
      <c r="L53" s="6" t="s">
        <v>27</v>
      </c>
      <c r="M53" s="7">
        <v>2.0099999999999998</v>
      </c>
      <c r="N53" s="7">
        <v>1.5</v>
      </c>
      <c r="O53" s="8" t="s">
        <v>28</v>
      </c>
      <c r="P53" s="7">
        <f t="shared" si="4"/>
        <v>75.25</v>
      </c>
      <c r="Q53" s="32">
        <f t="shared" si="0"/>
        <v>-1.5</v>
      </c>
      <c r="R53" s="9">
        <f t="shared" si="5"/>
        <v>7.6399999999999988</v>
      </c>
      <c r="S53" s="10">
        <f t="shared" si="1"/>
        <v>82.89</v>
      </c>
      <c r="T53" s="11">
        <f t="shared" si="2"/>
        <v>0.47058823529411764</v>
      </c>
      <c r="U53" s="12">
        <f t="shared" si="3"/>
        <v>0.10152823920265781</v>
      </c>
      <c r="V53">
        <f>COUNTIF($L$2:L53,1)</f>
        <v>24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6.25" customHeight="1" x14ac:dyDescent="0.2">
      <c r="A54" s="3">
        <v>52</v>
      </c>
      <c r="B54" s="4">
        <v>45430</v>
      </c>
      <c r="C54" s="3" t="s">
        <v>152</v>
      </c>
      <c r="D54" s="3" t="s">
        <v>23</v>
      </c>
      <c r="E54" s="3">
        <v>2</v>
      </c>
      <c r="F54" s="3" t="s">
        <v>153</v>
      </c>
      <c r="G54" s="3" t="s">
        <v>20</v>
      </c>
      <c r="H54" s="3" t="s">
        <v>24</v>
      </c>
      <c r="I54" s="3" t="s">
        <v>25</v>
      </c>
      <c r="J54" s="13" t="s">
        <v>154</v>
      </c>
      <c r="K54" s="23"/>
      <c r="L54" s="6" t="s">
        <v>27</v>
      </c>
      <c r="M54" s="7">
        <v>2.2200000000000002</v>
      </c>
      <c r="N54" s="7">
        <v>2</v>
      </c>
      <c r="O54" s="8" t="s">
        <v>28</v>
      </c>
      <c r="P54" s="7">
        <f t="shared" si="4"/>
        <v>77.25</v>
      </c>
      <c r="Q54" s="32">
        <f t="shared" si="0"/>
        <v>-2</v>
      </c>
      <c r="R54" s="9">
        <f t="shared" si="5"/>
        <v>5.6399999999999988</v>
      </c>
      <c r="S54" s="10">
        <f t="shared" si="1"/>
        <v>82.89</v>
      </c>
      <c r="T54" s="11">
        <f t="shared" si="2"/>
        <v>0.46153846153846156</v>
      </c>
      <c r="U54" s="12">
        <f t="shared" si="3"/>
        <v>7.3009708737864082E-2</v>
      </c>
      <c r="V54">
        <f>COUNTIF($L$2:L54,1)</f>
        <v>24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7.75" customHeight="1" x14ac:dyDescent="0.2">
      <c r="A55" s="3">
        <v>53</v>
      </c>
      <c r="B55" s="4">
        <v>45430</v>
      </c>
      <c r="C55" s="3" t="s">
        <v>155</v>
      </c>
      <c r="D55" s="3" t="s">
        <v>23</v>
      </c>
      <c r="E55" s="3">
        <v>2</v>
      </c>
      <c r="F55" s="3" t="s">
        <v>153</v>
      </c>
      <c r="G55" s="3" t="s">
        <v>20</v>
      </c>
      <c r="H55" s="3" t="s">
        <v>24</v>
      </c>
      <c r="I55" s="3" t="s">
        <v>25</v>
      </c>
      <c r="J55" s="13" t="s">
        <v>156</v>
      </c>
      <c r="K55" s="23"/>
      <c r="L55" s="6" t="s">
        <v>27</v>
      </c>
      <c r="M55" s="7">
        <v>2.36</v>
      </c>
      <c r="N55" s="7">
        <v>2</v>
      </c>
      <c r="O55" s="8" t="s">
        <v>28</v>
      </c>
      <c r="P55" s="7">
        <f t="shared" si="4"/>
        <v>79.25</v>
      </c>
      <c r="Q55" s="32">
        <f t="shared" si="0"/>
        <v>-2</v>
      </c>
      <c r="R55" s="9">
        <f t="shared" si="5"/>
        <v>3.6399999999999988</v>
      </c>
      <c r="S55" s="10">
        <f t="shared" si="1"/>
        <v>82.89</v>
      </c>
      <c r="T55" s="11">
        <f t="shared" si="2"/>
        <v>0.45283018867924529</v>
      </c>
      <c r="U55" s="12">
        <f t="shared" si="3"/>
        <v>4.5930599369085182E-2</v>
      </c>
      <c r="V55">
        <f>COUNTIF($L$2:L55,1)</f>
        <v>24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7.75" customHeight="1" x14ac:dyDescent="0.2">
      <c r="A56" s="3">
        <v>54</v>
      </c>
      <c r="B56" s="4">
        <v>45430</v>
      </c>
      <c r="C56" s="3" t="s">
        <v>157</v>
      </c>
      <c r="D56" s="3" t="s">
        <v>23</v>
      </c>
      <c r="E56" s="3">
        <v>2</v>
      </c>
      <c r="F56" s="3" t="s">
        <v>158</v>
      </c>
      <c r="G56" s="3" t="s">
        <v>20</v>
      </c>
      <c r="H56" s="3" t="s">
        <v>24</v>
      </c>
      <c r="I56" s="3" t="s">
        <v>25</v>
      </c>
      <c r="J56" s="13" t="s">
        <v>159</v>
      </c>
      <c r="K56" s="23"/>
      <c r="L56" s="6" t="s">
        <v>27</v>
      </c>
      <c r="M56" s="7">
        <v>2.8</v>
      </c>
      <c r="N56" s="7">
        <v>2</v>
      </c>
      <c r="O56" s="8" t="s">
        <v>28</v>
      </c>
      <c r="P56" s="7">
        <f t="shared" si="4"/>
        <v>81.25</v>
      </c>
      <c r="Q56" s="32">
        <f t="shared" si="0"/>
        <v>-2</v>
      </c>
      <c r="R56" s="9">
        <f t="shared" si="5"/>
        <v>1.6399999999999988</v>
      </c>
      <c r="S56" s="10">
        <f t="shared" si="1"/>
        <v>82.89</v>
      </c>
      <c r="T56" s="11">
        <f t="shared" si="2"/>
        <v>0.44444444444444442</v>
      </c>
      <c r="U56" s="12">
        <f t="shared" si="3"/>
        <v>2.0184615384615391E-2</v>
      </c>
      <c r="V56">
        <f>COUNTIF($L$2:L56,1)</f>
        <v>24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45430</v>
      </c>
      <c r="C57" s="3" t="s">
        <v>160</v>
      </c>
      <c r="D57" s="3" t="s">
        <v>23</v>
      </c>
      <c r="E57" s="3">
        <v>1</v>
      </c>
      <c r="F57" s="3" t="s">
        <v>32</v>
      </c>
      <c r="G57" s="3" t="s">
        <v>20</v>
      </c>
      <c r="H57" s="3" t="s">
        <v>24</v>
      </c>
      <c r="I57" s="3" t="s">
        <v>25</v>
      </c>
      <c r="J57" s="13" t="s">
        <v>161</v>
      </c>
      <c r="K57" s="23"/>
      <c r="L57" s="6" t="s">
        <v>22</v>
      </c>
      <c r="M57" s="7">
        <v>2.02</v>
      </c>
      <c r="N57" s="7">
        <v>2</v>
      </c>
      <c r="O57" s="8" t="s">
        <v>28</v>
      </c>
      <c r="P57" s="7">
        <f t="shared" si="4"/>
        <v>83.25</v>
      </c>
      <c r="Q57" s="28">
        <f t="shared" si="0"/>
        <v>2.04</v>
      </c>
      <c r="R57" s="9">
        <f t="shared" si="5"/>
        <v>3.6799999999999988</v>
      </c>
      <c r="S57" s="10">
        <f t="shared" si="1"/>
        <v>86.929999999999993</v>
      </c>
      <c r="T57" s="11">
        <f t="shared" si="2"/>
        <v>0.45454545454545453</v>
      </c>
      <c r="U57" s="12">
        <f t="shared" si="3"/>
        <v>4.4204204204204116E-2</v>
      </c>
      <c r="V57">
        <f>COUNTIF($L$2:L57,1)</f>
        <v>25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8.5" customHeight="1" x14ac:dyDescent="0.2">
      <c r="A58" s="3">
        <v>56</v>
      </c>
      <c r="B58" s="4">
        <v>45431</v>
      </c>
      <c r="C58" s="3" t="s">
        <v>162</v>
      </c>
      <c r="D58" s="3" t="s">
        <v>37</v>
      </c>
      <c r="E58" s="3">
        <v>2</v>
      </c>
      <c r="F58" s="3" t="s">
        <v>44</v>
      </c>
      <c r="G58" s="3" t="s">
        <v>20</v>
      </c>
      <c r="H58" s="3" t="s">
        <v>163</v>
      </c>
      <c r="I58" s="3" t="s">
        <v>25</v>
      </c>
      <c r="J58" s="13" t="s">
        <v>164</v>
      </c>
      <c r="K58" s="23"/>
      <c r="L58" s="6" t="s">
        <v>22</v>
      </c>
      <c r="M58" s="7">
        <v>2.91</v>
      </c>
      <c r="N58" s="7">
        <v>2</v>
      </c>
      <c r="O58" s="8" t="s">
        <v>28</v>
      </c>
      <c r="P58" s="7">
        <f t="shared" si="4"/>
        <v>85.25</v>
      </c>
      <c r="Q58" s="28">
        <f t="shared" si="0"/>
        <v>3.8200000000000003</v>
      </c>
      <c r="R58" s="9">
        <f t="shared" si="5"/>
        <v>7.4999999999999991</v>
      </c>
      <c r="S58" s="10">
        <f t="shared" si="1"/>
        <v>92.75</v>
      </c>
      <c r="T58" s="11">
        <f t="shared" si="2"/>
        <v>0.4642857142857143</v>
      </c>
      <c r="U58" s="12">
        <f t="shared" si="3"/>
        <v>8.797653958944282E-2</v>
      </c>
      <c r="V58">
        <f>COUNTIF($L$2:L58,1)</f>
        <v>26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45431</v>
      </c>
      <c r="C59" s="3" t="s">
        <v>165</v>
      </c>
      <c r="D59" s="3" t="s">
        <v>29</v>
      </c>
      <c r="E59" s="3">
        <v>1</v>
      </c>
      <c r="F59" s="3">
        <v>2</v>
      </c>
      <c r="G59" s="3" t="s">
        <v>20</v>
      </c>
      <c r="H59" s="3" t="s">
        <v>24</v>
      </c>
      <c r="I59" s="3" t="s">
        <v>21</v>
      </c>
      <c r="J59" s="13" t="s">
        <v>30</v>
      </c>
      <c r="K59" s="23"/>
      <c r="L59" s="6" t="s">
        <v>22</v>
      </c>
      <c r="M59" s="7">
        <v>2.56</v>
      </c>
      <c r="N59" s="7">
        <v>1.5</v>
      </c>
      <c r="O59" s="8" t="s">
        <v>28</v>
      </c>
      <c r="P59" s="7">
        <f t="shared" si="4"/>
        <v>86.75</v>
      </c>
      <c r="Q59" s="28">
        <f t="shared" si="0"/>
        <v>2.34</v>
      </c>
      <c r="R59" s="9">
        <f t="shared" si="5"/>
        <v>9.84</v>
      </c>
      <c r="S59" s="10">
        <f t="shared" si="1"/>
        <v>96.59</v>
      </c>
      <c r="T59" s="11">
        <f t="shared" si="2"/>
        <v>0.47368421052631576</v>
      </c>
      <c r="U59" s="12">
        <f t="shared" si="3"/>
        <v>0.11342939481268015</v>
      </c>
      <c r="V59">
        <f>COUNTIF($L$2:L59,1)</f>
        <v>27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58</v>
      </c>
      <c r="B60" s="4">
        <v>45431</v>
      </c>
      <c r="C60" s="3" t="s">
        <v>165</v>
      </c>
      <c r="D60" s="3" t="s">
        <v>29</v>
      </c>
      <c r="E60" s="3">
        <v>1</v>
      </c>
      <c r="F60" s="3" t="s">
        <v>166</v>
      </c>
      <c r="G60" s="3" t="s">
        <v>20</v>
      </c>
      <c r="H60" s="3" t="s">
        <v>24</v>
      </c>
      <c r="I60" s="3" t="s">
        <v>21</v>
      </c>
      <c r="J60" s="5" t="s">
        <v>30</v>
      </c>
      <c r="K60" s="23"/>
      <c r="L60" s="6" t="s">
        <v>27</v>
      </c>
      <c r="M60" s="7">
        <v>3.6</v>
      </c>
      <c r="N60" s="7">
        <v>1</v>
      </c>
      <c r="O60" s="8" t="s">
        <v>28</v>
      </c>
      <c r="P60" s="7">
        <f t="shared" si="4"/>
        <v>87.75</v>
      </c>
      <c r="Q60" s="32">
        <f t="shared" si="0"/>
        <v>-1</v>
      </c>
      <c r="R60" s="9">
        <f t="shared" si="5"/>
        <v>8.84</v>
      </c>
      <c r="S60" s="10">
        <f t="shared" si="1"/>
        <v>96.59</v>
      </c>
      <c r="T60" s="11">
        <f t="shared" si="2"/>
        <v>0.46551724137931033</v>
      </c>
      <c r="U60" s="12">
        <f t="shared" si="3"/>
        <v>0.10074074074074078</v>
      </c>
      <c r="V60">
        <f>COUNTIF($L$2:L60,1)</f>
        <v>27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7.75" customHeight="1" x14ac:dyDescent="0.2">
      <c r="A61" s="3">
        <v>59</v>
      </c>
      <c r="B61" s="4">
        <v>45432</v>
      </c>
      <c r="C61" s="3" t="s">
        <v>167</v>
      </c>
      <c r="D61" s="3" t="s">
        <v>23</v>
      </c>
      <c r="E61" s="3">
        <v>2</v>
      </c>
      <c r="F61" s="3" t="s">
        <v>47</v>
      </c>
      <c r="G61" s="3" t="s">
        <v>20</v>
      </c>
      <c r="H61" s="3" t="s">
        <v>24</v>
      </c>
      <c r="I61" s="3" t="s">
        <v>25</v>
      </c>
      <c r="J61" s="5" t="s">
        <v>168</v>
      </c>
      <c r="K61" s="23" t="s">
        <v>169</v>
      </c>
      <c r="L61" s="6" t="s">
        <v>27</v>
      </c>
      <c r="M61" s="7">
        <v>2.19</v>
      </c>
      <c r="N61" s="7">
        <v>2</v>
      </c>
      <c r="O61" s="8" t="s">
        <v>28</v>
      </c>
      <c r="P61" s="7">
        <f t="shared" si="4"/>
        <v>89.75</v>
      </c>
      <c r="Q61" s="32">
        <f t="shared" si="0"/>
        <v>-2</v>
      </c>
      <c r="R61" s="9">
        <f t="shared" si="5"/>
        <v>6.84</v>
      </c>
      <c r="S61" s="10">
        <f t="shared" si="1"/>
        <v>96.59</v>
      </c>
      <c r="T61" s="11">
        <f t="shared" si="2"/>
        <v>0.4576271186440678</v>
      </c>
      <c r="U61" s="12">
        <f t="shared" si="3"/>
        <v>7.6211699164345448E-2</v>
      </c>
      <c r="V61">
        <f>COUNTIF($L$2:L61,1)</f>
        <v>27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7" customHeight="1" x14ac:dyDescent="0.2">
      <c r="A62" s="3">
        <v>60</v>
      </c>
      <c r="B62" s="4">
        <v>45432</v>
      </c>
      <c r="C62" s="3" t="s">
        <v>170</v>
      </c>
      <c r="D62" s="3" t="s">
        <v>23</v>
      </c>
      <c r="E62" s="3">
        <v>2</v>
      </c>
      <c r="F62" s="3" t="s">
        <v>146</v>
      </c>
      <c r="G62" s="3" t="s">
        <v>20</v>
      </c>
      <c r="H62" s="3" t="s">
        <v>24</v>
      </c>
      <c r="I62" s="3" t="s">
        <v>25</v>
      </c>
      <c r="J62" s="5" t="s">
        <v>171</v>
      </c>
      <c r="K62" s="23"/>
      <c r="L62" s="6" t="s">
        <v>27</v>
      </c>
      <c r="M62" s="7">
        <v>3.97</v>
      </c>
      <c r="N62" s="7">
        <v>1</v>
      </c>
      <c r="O62" s="8" t="s">
        <v>28</v>
      </c>
      <c r="P62" s="7">
        <f t="shared" si="4"/>
        <v>90.75</v>
      </c>
      <c r="Q62" s="32">
        <f t="shared" si="0"/>
        <v>-1</v>
      </c>
      <c r="R62" s="9">
        <f t="shared" si="5"/>
        <v>5.84</v>
      </c>
      <c r="S62" s="10">
        <f t="shared" si="1"/>
        <v>96.59</v>
      </c>
      <c r="T62" s="11">
        <f t="shared" si="2"/>
        <v>0.45</v>
      </c>
      <c r="U62" s="12">
        <f t="shared" si="3"/>
        <v>6.4352617079889846E-2</v>
      </c>
      <c r="V62">
        <f>COUNTIF($L$2:L62,1)</f>
        <v>27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8.5" customHeight="1" x14ac:dyDescent="0.2">
      <c r="A63" s="3">
        <v>61</v>
      </c>
      <c r="B63" s="4">
        <v>45437</v>
      </c>
      <c r="C63" s="3" t="s">
        <v>172</v>
      </c>
      <c r="D63" s="3" t="s">
        <v>23</v>
      </c>
      <c r="E63" s="3">
        <v>2</v>
      </c>
      <c r="F63" s="3" t="s">
        <v>173</v>
      </c>
      <c r="G63" s="3" t="s">
        <v>20</v>
      </c>
      <c r="H63" s="3" t="s">
        <v>24</v>
      </c>
      <c r="I63" s="3" t="s">
        <v>25</v>
      </c>
      <c r="J63" s="13" t="s">
        <v>174</v>
      </c>
      <c r="K63" s="23"/>
      <c r="L63" s="6" t="s">
        <v>22</v>
      </c>
      <c r="M63" s="7">
        <v>2.2400000000000002</v>
      </c>
      <c r="N63" s="7">
        <v>3</v>
      </c>
      <c r="O63" s="8" t="s">
        <v>28</v>
      </c>
      <c r="P63" s="7">
        <f t="shared" si="4"/>
        <v>93.75</v>
      </c>
      <c r="Q63" s="28">
        <f t="shared" si="0"/>
        <v>3.7200000000000006</v>
      </c>
      <c r="R63" s="9">
        <f t="shared" si="5"/>
        <v>9.56</v>
      </c>
      <c r="S63" s="10">
        <f t="shared" si="1"/>
        <v>103.31</v>
      </c>
      <c r="T63" s="11">
        <f t="shared" si="2"/>
        <v>0.45901639344262296</v>
      </c>
      <c r="U63" s="12">
        <f t="shared" si="3"/>
        <v>0.10197333333333336</v>
      </c>
      <c r="V63">
        <f>COUNTIF($L$2:L63,1)</f>
        <v>28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45437</v>
      </c>
      <c r="C64" s="3" t="s">
        <v>175</v>
      </c>
      <c r="D64" s="3" t="s">
        <v>23</v>
      </c>
      <c r="E64" s="3">
        <v>1</v>
      </c>
      <c r="F64" s="3" t="s">
        <v>166</v>
      </c>
      <c r="G64" s="3" t="s">
        <v>20</v>
      </c>
      <c r="H64" s="3" t="s">
        <v>24</v>
      </c>
      <c r="I64" s="3" t="s">
        <v>25</v>
      </c>
      <c r="J64" s="13" t="s">
        <v>176</v>
      </c>
      <c r="K64" s="23"/>
      <c r="L64" s="6" t="s">
        <v>22</v>
      </c>
      <c r="M64" s="7">
        <v>2.0299999999999998</v>
      </c>
      <c r="N64" s="7">
        <v>1.5</v>
      </c>
      <c r="O64" s="8" t="s">
        <v>28</v>
      </c>
      <c r="P64" s="7">
        <f t="shared" si="4"/>
        <v>95.25</v>
      </c>
      <c r="Q64" s="28">
        <f t="shared" si="0"/>
        <v>1.5449999999999999</v>
      </c>
      <c r="R64" s="9">
        <f t="shared" si="5"/>
        <v>11.105</v>
      </c>
      <c r="S64" s="10">
        <f t="shared" si="1"/>
        <v>106.355</v>
      </c>
      <c r="T64" s="11">
        <f t="shared" si="2"/>
        <v>0.46774193548387094</v>
      </c>
      <c r="U64" s="12">
        <f t="shared" si="3"/>
        <v>0.1165879265091864</v>
      </c>
      <c r="V64">
        <f>COUNTIF($L$2:L64,1)</f>
        <v>29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63</v>
      </c>
      <c r="B65" s="4">
        <v>45437</v>
      </c>
      <c r="C65" s="3" t="s">
        <v>177</v>
      </c>
      <c r="D65" s="3" t="s">
        <v>23</v>
      </c>
      <c r="E65" s="3">
        <v>1</v>
      </c>
      <c r="F65" s="3" t="s">
        <v>35</v>
      </c>
      <c r="G65" s="3" t="s">
        <v>20</v>
      </c>
      <c r="H65" s="3" t="s">
        <v>24</v>
      </c>
      <c r="I65" s="3" t="s">
        <v>21</v>
      </c>
      <c r="J65" s="13" t="s">
        <v>40</v>
      </c>
      <c r="K65" s="23"/>
      <c r="L65" s="6" t="s">
        <v>22</v>
      </c>
      <c r="M65" s="7">
        <v>2.0299999999999998</v>
      </c>
      <c r="N65" s="7">
        <v>1.5</v>
      </c>
      <c r="O65" s="8" t="s">
        <v>28</v>
      </c>
      <c r="P65" s="7">
        <f t="shared" si="4"/>
        <v>96.75</v>
      </c>
      <c r="Q65" s="28">
        <f t="shared" si="0"/>
        <v>1.5449999999999999</v>
      </c>
      <c r="R65" s="9">
        <f t="shared" si="5"/>
        <v>12.65</v>
      </c>
      <c r="S65" s="10">
        <f t="shared" si="1"/>
        <v>109.4</v>
      </c>
      <c r="T65" s="11">
        <f t="shared" si="2"/>
        <v>0.47619047619047616</v>
      </c>
      <c r="U65" s="12">
        <f t="shared" si="3"/>
        <v>0.13074935400516802</v>
      </c>
      <c r="V65">
        <f>COUNTIF($L$2:L65,1)</f>
        <v>30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45437</v>
      </c>
      <c r="C66" s="3" t="s">
        <v>178</v>
      </c>
      <c r="D66" s="3" t="s">
        <v>23</v>
      </c>
      <c r="E66" s="3">
        <v>1</v>
      </c>
      <c r="F66" s="3" t="s">
        <v>179</v>
      </c>
      <c r="G66" s="3" t="s">
        <v>20</v>
      </c>
      <c r="H66" s="3" t="s">
        <v>24</v>
      </c>
      <c r="I66" s="3" t="s">
        <v>21</v>
      </c>
      <c r="J66" s="13" t="s">
        <v>180</v>
      </c>
      <c r="K66" s="23"/>
      <c r="L66" s="6" t="s">
        <v>22</v>
      </c>
      <c r="M66" s="7">
        <v>1.95</v>
      </c>
      <c r="N66" s="7">
        <v>2</v>
      </c>
      <c r="O66" s="8" t="s">
        <v>28</v>
      </c>
      <c r="P66" s="7">
        <f t="shared" si="4"/>
        <v>98.75</v>
      </c>
      <c r="Q66" s="28">
        <f t="shared" si="0"/>
        <v>1.9</v>
      </c>
      <c r="R66" s="9">
        <f t="shared" si="5"/>
        <v>14.55</v>
      </c>
      <c r="S66" s="10">
        <f t="shared" si="1"/>
        <v>113.3</v>
      </c>
      <c r="T66" s="11">
        <f t="shared" si="2"/>
        <v>0.484375</v>
      </c>
      <c r="U66" s="12">
        <f t="shared" si="3"/>
        <v>0.1473417721518987</v>
      </c>
      <c r="V66">
        <f>COUNTIF($L$2:L66,1)</f>
        <v>31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7.75" customHeight="1" x14ac:dyDescent="0.2">
      <c r="A67" s="3">
        <v>65</v>
      </c>
      <c r="B67" s="4">
        <v>45437</v>
      </c>
      <c r="C67" s="3" t="s">
        <v>181</v>
      </c>
      <c r="D67" s="3" t="s">
        <v>29</v>
      </c>
      <c r="E67" s="3">
        <v>2</v>
      </c>
      <c r="F67" s="3" t="s">
        <v>182</v>
      </c>
      <c r="G67" s="3" t="s">
        <v>20</v>
      </c>
      <c r="H67" s="3" t="s">
        <v>24</v>
      </c>
      <c r="I67" s="3" t="s">
        <v>25</v>
      </c>
      <c r="J67" s="5" t="s">
        <v>183</v>
      </c>
      <c r="K67" s="23" t="s">
        <v>42</v>
      </c>
      <c r="L67" s="6" t="s">
        <v>27</v>
      </c>
      <c r="M67" s="7">
        <v>2</v>
      </c>
      <c r="N67" s="7">
        <v>2</v>
      </c>
      <c r="O67" s="8" t="s">
        <v>28</v>
      </c>
      <c r="P67" s="7">
        <f t="shared" si="4"/>
        <v>100.75</v>
      </c>
      <c r="Q67" s="32">
        <f t="shared" ref="Q67:Q73" si="6">IF(AND(L67="1",O67="ja"),(N67*M67*0.95)-N67,IF(AND(L67="1",O67="nein"),N67*M67-N67,-N67))</f>
        <v>-2</v>
      </c>
      <c r="R67" s="9">
        <f t="shared" si="5"/>
        <v>12.55</v>
      </c>
      <c r="S67" s="10">
        <f t="shared" ref="S67:S73" si="7">P67+R67</f>
        <v>113.3</v>
      </c>
      <c r="T67" s="11">
        <f t="shared" ref="T67:T73" si="8">V67/W67</f>
        <v>0.47692307692307695</v>
      </c>
      <c r="U67" s="12">
        <f t="shared" ref="U67:U73" si="9">((S67-P67)/P67)*100%</f>
        <v>0.12456575682382132</v>
      </c>
      <c r="V67">
        <f>COUNTIF($L$2:L67,1)</f>
        <v>31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7" customHeight="1" x14ac:dyDescent="0.2">
      <c r="A68" s="3">
        <v>66</v>
      </c>
      <c r="B68" s="4">
        <v>45438</v>
      </c>
      <c r="C68" s="3" t="s">
        <v>184</v>
      </c>
      <c r="D68" s="3" t="s">
        <v>37</v>
      </c>
      <c r="E68" s="3">
        <v>2</v>
      </c>
      <c r="F68" s="3" t="s">
        <v>185</v>
      </c>
      <c r="G68" s="3" t="s">
        <v>20</v>
      </c>
      <c r="H68" s="3" t="s">
        <v>24</v>
      </c>
      <c r="I68" s="3" t="s">
        <v>25</v>
      </c>
      <c r="J68" s="13" t="s">
        <v>186</v>
      </c>
      <c r="K68" s="23"/>
      <c r="L68" s="6" t="s">
        <v>27</v>
      </c>
      <c r="M68" s="7">
        <v>2.46</v>
      </c>
      <c r="N68" s="7">
        <v>1.5</v>
      </c>
      <c r="O68" s="8" t="s">
        <v>28</v>
      </c>
      <c r="P68" s="7">
        <f t="shared" ref="P68:P73" si="10">P67+N68</f>
        <v>102.25</v>
      </c>
      <c r="Q68" s="32">
        <f t="shared" si="6"/>
        <v>-1.5</v>
      </c>
      <c r="R68" s="9">
        <f t="shared" ref="R68:R73" si="11">R67+Q68</f>
        <v>11.05</v>
      </c>
      <c r="S68" s="10">
        <f t="shared" si="7"/>
        <v>113.3</v>
      </c>
      <c r="T68" s="11">
        <f t="shared" si="8"/>
        <v>0.46969696969696972</v>
      </c>
      <c r="U68" s="12">
        <f t="shared" si="9"/>
        <v>0.10806845965770169</v>
      </c>
      <c r="V68">
        <f>COUNTIF($L$2:L68,1)</f>
        <v>31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45438</v>
      </c>
      <c r="C69" s="3" t="s">
        <v>187</v>
      </c>
      <c r="D69" s="3" t="s">
        <v>23</v>
      </c>
      <c r="E69" s="3">
        <v>1</v>
      </c>
      <c r="F69" s="3" t="s">
        <v>46</v>
      </c>
      <c r="G69" s="3" t="s">
        <v>20</v>
      </c>
      <c r="H69" s="3" t="s">
        <v>24</v>
      </c>
      <c r="I69" s="3" t="s">
        <v>25</v>
      </c>
      <c r="J69" s="5" t="s">
        <v>33</v>
      </c>
      <c r="K69" s="23"/>
      <c r="L69" s="6" t="s">
        <v>27</v>
      </c>
      <c r="M69" s="7">
        <v>2</v>
      </c>
      <c r="N69" s="7">
        <v>2</v>
      </c>
      <c r="O69" s="8" t="s">
        <v>28</v>
      </c>
      <c r="P69" s="7">
        <f t="shared" si="10"/>
        <v>104.25</v>
      </c>
      <c r="Q69" s="32">
        <f t="shared" si="6"/>
        <v>-2</v>
      </c>
      <c r="R69" s="9">
        <f t="shared" si="11"/>
        <v>9.0500000000000007</v>
      </c>
      <c r="S69" s="10">
        <f t="shared" si="7"/>
        <v>113.3</v>
      </c>
      <c r="T69" s="11">
        <f t="shared" si="8"/>
        <v>0.46268656716417911</v>
      </c>
      <c r="U69" s="12">
        <f t="shared" si="9"/>
        <v>8.6810551558752974E-2</v>
      </c>
      <c r="V69">
        <f>COUNTIF($L$2:L69,1)</f>
        <v>31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45438</v>
      </c>
      <c r="C70" s="3" t="s">
        <v>188</v>
      </c>
      <c r="D70" s="3" t="s">
        <v>23</v>
      </c>
      <c r="E70" s="3">
        <v>1</v>
      </c>
      <c r="F70" s="3">
        <v>2</v>
      </c>
      <c r="G70" s="3" t="s">
        <v>20</v>
      </c>
      <c r="H70" s="3" t="s">
        <v>24</v>
      </c>
      <c r="I70" s="3" t="s">
        <v>25</v>
      </c>
      <c r="J70" s="5" t="s">
        <v>26</v>
      </c>
      <c r="K70" s="23"/>
      <c r="L70" s="6" t="s">
        <v>27</v>
      </c>
      <c r="M70" s="7">
        <v>3.32</v>
      </c>
      <c r="N70" s="7">
        <v>1</v>
      </c>
      <c r="O70" s="8" t="s">
        <v>28</v>
      </c>
      <c r="P70" s="7">
        <f t="shared" si="10"/>
        <v>105.25</v>
      </c>
      <c r="Q70" s="32">
        <f t="shared" si="6"/>
        <v>-1</v>
      </c>
      <c r="R70" s="9">
        <f t="shared" si="11"/>
        <v>8.0500000000000007</v>
      </c>
      <c r="S70" s="10">
        <f t="shared" si="7"/>
        <v>113.3</v>
      </c>
      <c r="T70" s="11">
        <f t="shared" si="8"/>
        <v>0.45588235294117646</v>
      </c>
      <c r="U70" s="12">
        <f t="shared" si="9"/>
        <v>7.6484560570071233E-2</v>
      </c>
      <c r="V70">
        <f>COUNTIF($L$2:L70,1)</f>
        <v>31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45438</v>
      </c>
      <c r="C71" s="3" t="s">
        <v>189</v>
      </c>
      <c r="D71" s="3" t="s">
        <v>23</v>
      </c>
      <c r="E71" s="3">
        <v>1</v>
      </c>
      <c r="F71" s="3" t="s">
        <v>190</v>
      </c>
      <c r="G71" s="3" t="s">
        <v>20</v>
      </c>
      <c r="H71" s="3" t="s">
        <v>24</v>
      </c>
      <c r="I71" s="3" t="s">
        <v>25</v>
      </c>
      <c r="J71" s="5" t="s">
        <v>41</v>
      </c>
      <c r="K71" s="23"/>
      <c r="L71" s="6" t="s">
        <v>27</v>
      </c>
      <c r="M71" s="7">
        <v>2.2599999999999998</v>
      </c>
      <c r="N71" s="7">
        <v>1.5</v>
      </c>
      <c r="O71" s="8" t="s">
        <v>28</v>
      </c>
      <c r="P71" s="7">
        <f t="shared" si="10"/>
        <v>106.75</v>
      </c>
      <c r="Q71" s="32">
        <f t="shared" si="6"/>
        <v>-1.5</v>
      </c>
      <c r="R71" s="9">
        <f t="shared" si="11"/>
        <v>6.5500000000000007</v>
      </c>
      <c r="S71" s="10">
        <f t="shared" si="7"/>
        <v>113.3</v>
      </c>
      <c r="T71" s="11">
        <f t="shared" si="8"/>
        <v>0.44927536231884058</v>
      </c>
      <c r="U71" s="12">
        <f t="shared" si="9"/>
        <v>6.1358313817330187E-2</v>
      </c>
      <c r="V71">
        <f>COUNTIF($L$2:L71,1)</f>
        <v>31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45441</v>
      </c>
      <c r="C72" s="3" t="s">
        <v>191</v>
      </c>
      <c r="D72" s="3" t="s">
        <v>23</v>
      </c>
      <c r="E72" s="3">
        <v>1</v>
      </c>
      <c r="F72" s="3">
        <v>2</v>
      </c>
      <c r="G72" s="3" t="s">
        <v>20</v>
      </c>
      <c r="H72" s="3" t="s">
        <v>24</v>
      </c>
      <c r="I72" s="3" t="s">
        <v>25</v>
      </c>
      <c r="J72" s="13" t="s">
        <v>192</v>
      </c>
      <c r="K72" s="23"/>
      <c r="L72" s="6" t="s">
        <v>22</v>
      </c>
      <c r="M72" s="7">
        <v>4</v>
      </c>
      <c r="N72" s="7">
        <v>0.5</v>
      </c>
      <c r="O72" s="8" t="s">
        <v>28</v>
      </c>
      <c r="P72" s="7">
        <f t="shared" si="10"/>
        <v>107.25</v>
      </c>
      <c r="Q72" s="28">
        <f t="shared" si="6"/>
        <v>1.5</v>
      </c>
      <c r="R72" s="9">
        <f t="shared" si="11"/>
        <v>8.0500000000000007</v>
      </c>
      <c r="S72" s="10">
        <f t="shared" si="7"/>
        <v>115.3</v>
      </c>
      <c r="T72" s="11">
        <f t="shared" si="8"/>
        <v>0.45714285714285713</v>
      </c>
      <c r="U72" s="12">
        <f t="shared" si="9"/>
        <v>7.5058275058275031E-2</v>
      </c>
      <c r="V72">
        <f>COUNTIF($L$2:L72,1)</f>
        <v>32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45441</v>
      </c>
      <c r="C73" s="3" t="s">
        <v>191</v>
      </c>
      <c r="D73" s="3" t="s">
        <v>23</v>
      </c>
      <c r="E73" s="3">
        <v>1</v>
      </c>
      <c r="F73" s="3" t="s">
        <v>193</v>
      </c>
      <c r="G73" s="3" t="s">
        <v>20</v>
      </c>
      <c r="H73" s="3" t="s">
        <v>90</v>
      </c>
      <c r="I73" s="3" t="s">
        <v>25</v>
      </c>
      <c r="J73" s="13" t="s">
        <v>192</v>
      </c>
      <c r="K73" s="23"/>
      <c r="L73" s="6" t="s">
        <v>22</v>
      </c>
      <c r="M73" s="7">
        <v>8.5</v>
      </c>
      <c r="N73" s="7">
        <v>0.5</v>
      </c>
      <c r="O73" s="8" t="s">
        <v>28</v>
      </c>
      <c r="P73" s="7">
        <f t="shared" si="10"/>
        <v>107.75</v>
      </c>
      <c r="Q73" s="28">
        <f t="shared" si="6"/>
        <v>3.75</v>
      </c>
      <c r="R73" s="29">
        <f t="shared" si="11"/>
        <v>11.8</v>
      </c>
      <c r="S73" s="30">
        <f t="shared" si="7"/>
        <v>119.55</v>
      </c>
      <c r="T73" s="31">
        <f t="shared" si="8"/>
        <v>0.46478873239436619</v>
      </c>
      <c r="U73" s="12">
        <f t="shared" si="9"/>
        <v>0.10951276102088164</v>
      </c>
      <c r="V73">
        <f>COUNTIF($L$2:L73,1)</f>
        <v>33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</sheetData>
  <sheetProtection selectLockedCells="1" selectUnlockedCells="1"/>
  <autoFilter ref="A1:IK73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2024-06-03T11:45:12Z</dcterms:modified>
</cp:coreProperties>
</file>