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6A6E734D-BF56-41CD-9084-B51983B20D9A}" xr6:coauthVersionLast="47" xr6:coauthVersionMax="47" xr10:uidLastSave="{00000000-0000-0000-0000-000000000000}"/>
  <bookViews>
    <workbookView xWindow="28680" yWindow="-120" windowWidth="29040" windowHeight="15840" tabRatio="282" xr2:uid="{00000000-000D-0000-FFFF-FFFF00000000}"/>
  </bookViews>
  <sheets>
    <sheet name="April" sheetId="1" r:id="rId1"/>
  </sheets>
  <definedNames>
    <definedName name="__Anonymous_Sheet_DB__1">April!#REF!</definedName>
    <definedName name="__xlnm._FilterDatabase" localSheetId="0">April!#REF!</definedName>
    <definedName name="__xlnm._FilterDatabase_1">April!#REF!</definedName>
    <definedName name="_xlnm._FilterDatabase" localSheetId="0" hidden="1">April!$A$1:$IK$94</definedName>
    <definedName name="Excel_BuiltIn__FilterDatabase" localSheetId="0">April!#REF!</definedName>
    <definedName name="Excel_BuiltIn__FilterDatabase_1">April!#REF!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4" i="1" l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P5" i="1"/>
  <c r="S4" i="1"/>
  <c r="U4" i="1" s="1"/>
  <c r="S3" i="1"/>
  <c r="U3" i="1" s="1"/>
  <c r="S5" i="1" l="1"/>
  <c r="U5" i="1" s="1"/>
  <c r="P6" i="1"/>
  <c r="P7" i="1" l="1"/>
  <c r="S6" i="1"/>
  <c r="U6" i="1" s="1"/>
  <c r="S7" i="1" l="1"/>
  <c r="U7" i="1" s="1"/>
  <c r="P8" i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S17" i="1" l="1"/>
  <c r="U17" i="1" s="1"/>
  <c r="P18" i="1"/>
  <c r="P19" i="1" l="1"/>
  <c r="S18" i="1"/>
  <c r="U18" i="1" s="1"/>
  <c r="S19" i="1" l="1"/>
  <c r="U19" i="1" s="1"/>
  <c r="P20" i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S29" i="1" l="1"/>
  <c r="U29" i="1" s="1"/>
  <c r="P30" i="1"/>
  <c r="S30" i="1" l="1"/>
  <c r="U30" i="1" s="1"/>
  <c r="P31" i="1"/>
  <c r="S31" i="1" l="1"/>
  <c r="U31" i="1" s="1"/>
  <c r="P32" i="1"/>
  <c r="P33" i="1" l="1"/>
  <c r="S32" i="1"/>
  <c r="U32" i="1" s="1"/>
  <c r="P34" i="1" l="1"/>
  <c r="S33" i="1"/>
  <c r="U33" i="1" s="1"/>
  <c r="S34" i="1" l="1"/>
  <c r="U34" i="1" s="1"/>
  <c r="P35" i="1"/>
  <c r="P36" i="1" l="1"/>
  <c r="S35" i="1"/>
  <c r="U35" i="1" s="1"/>
  <c r="S36" i="1" l="1"/>
  <c r="U36" i="1" s="1"/>
  <c r="P37" i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S41" i="1" l="1"/>
  <c r="U41" i="1" s="1"/>
  <c r="P42" i="1"/>
  <c r="P43" i="1" l="1"/>
  <c r="S42" i="1"/>
  <c r="U42" i="1" s="1"/>
  <c r="S43" i="1" l="1"/>
  <c r="U43" i="1" s="1"/>
  <c r="P44" i="1"/>
  <c r="P45" i="1" l="1"/>
  <c r="S44" i="1"/>
  <c r="U44" i="1" s="1"/>
  <c r="P46" i="1" l="1"/>
  <c r="S45" i="1"/>
  <c r="U45" i="1" s="1"/>
  <c r="S46" i="1" l="1"/>
  <c r="U46" i="1" s="1"/>
  <c r="P47" i="1"/>
  <c r="P48" i="1" l="1"/>
  <c r="S47" i="1"/>
  <c r="U47" i="1" s="1"/>
  <c r="S48" i="1" l="1"/>
  <c r="U48" i="1" s="1"/>
  <c r="P49" i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P57" i="1" l="1"/>
  <c r="S56" i="1"/>
  <c r="U56" i="1" s="1"/>
  <c r="P58" i="1" l="1"/>
  <c r="S57" i="1"/>
  <c r="U57" i="1" s="1"/>
  <c r="S58" i="1" l="1"/>
  <c r="U58" i="1" s="1"/>
  <c r="P59" i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S65" i="1" l="1"/>
  <c r="U65" i="1" s="1"/>
  <c r="P66" i="1"/>
  <c r="S66" i="1" l="1"/>
  <c r="U66" i="1" s="1"/>
  <c r="P67" i="1"/>
  <c r="S67" i="1" l="1"/>
  <c r="U67" i="1" s="1"/>
  <c r="P68" i="1"/>
  <c r="P69" i="1" l="1"/>
  <c r="S68" i="1"/>
  <c r="U68" i="1" s="1"/>
  <c r="P70" i="1" l="1"/>
  <c r="S69" i="1"/>
  <c r="U69" i="1" s="1"/>
  <c r="S70" i="1" l="1"/>
  <c r="U70" i="1" s="1"/>
  <c r="P71" i="1"/>
  <c r="P72" i="1" l="1"/>
  <c r="S71" i="1"/>
  <c r="U71" i="1" s="1"/>
  <c r="S72" i="1" l="1"/>
  <c r="U72" i="1" s="1"/>
  <c r="P73" i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S77" i="1" l="1"/>
  <c r="U77" i="1" s="1"/>
  <c r="P78" i="1"/>
  <c r="S78" i="1" l="1"/>
  <c r="U78" i="1" s="1"/>
  <c r="P79" i="1"/>
  <c r="S79" i="1" l="1"/>
  <c r="U79" i="1" s="1"/>
  <c r="P80" i="1"/>
  <c r="P81" i="1" l="1"/>
  <c r="S80" i="1"/>
  <c r="U80" i="1" s="1"/>
  <c r="P82" i="1" l="1"/>
  <c r="S81" i="1"/>
  <c r="U81" i="1" s="1"/>
  <c r="S82" i="1" l="1"/>
  <c r="U82" i="1" s="1"/>
  <c r="P83" i="1"/>
  <c r="P84" i="1" l="1"/>
  <c r="S83" i="1"/>
  <c r="U83" i="1" s="1"/>
  <c r="S84" i="1" l="1"/>
  <c r="U84" i="1" s="1"/>
  <c r="P85" i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S89" i="1" l="1"/>
  <c r="U89" i="1" s="1"/>
  <c r="P90" i="1"/>
  <c r="P91" i="1" l="1"/>
  <c r="S90" i="1"/>
  <c r="U90" i="1" s="1"/>
  <c r="S91" i="1" l="1"/>
  <c r="U91" i="1" s="1"/>
  <c r="P92" i="1"/>
  <c r="P93" i="1" l="1"/>
  <c r="S92" i="1"/>
  <c r="U92" i="1" s="1"/>
  <c r="P94" i="1" l="1"/>
  <c r="S94" i="1" s="1"/>
  <c r="U94" i="1" s="1"/>
  <c r="S93" i="1"/>
  <c r="U93" i="1" s="1"/>
</calcChain>
</file>

<file path=xl/sharedStrings.xml><?xml version="1.0" encoding="utf-8"?>
<sst xmlns="http://schemas.openxmlformats.org/spreadsheetml/2006/main" count="857" uniqueCount="254">
  <si>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</si>
  <si>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</si>
  <si>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</si>
  <si>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</si>
  <si>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</si>
  <si>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</si>
  <si>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</si>
  <si>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</si>
  <si>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</si>
  <si>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</si>
  <si>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</si>
  <si>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</si>
  <si>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</si>
  <si>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</si>
  <si>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</si>
  <si>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</si>
  <si>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</si>
  <si>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</si>
  <si>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</si>
  <si>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</si>
  <si>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</si>
  <si>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</si>
  <si>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</si>
  <si>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</si>
  <si>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</si>
  <si>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</si>
  <si>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</si>
  <si>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</si>
  <si>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</si>
  <si>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2-0</t>
  </si>
  <si>
    <t>1-2</t>
  </si>
  <si>
    <t>1 asian -1,25</t>
  </si>
  <si>
    <t>3-1</t>
  </si>
  <si>
    <t>2-2</t>
  </si>
  <si>
    <t>2 asian -1</t>
  </si>
  <si>
    <t>4-1</t>
  </si>
  <si>
    <t>2 asian -1,25</t>
  </si>
  <si>
    <t>1 asian -1,75</t>
  </si>
  <si>
    <t>1 asian -1</t>
  </si>
  <si>
    <t>lächerlich</t>
  </si>
  <si>
    <t>0-2</t>
  </si>
  <si>
    <t>1-3</t>
  </si>
  <si>
    <t>Karten</t>
  </si>
  <si>
    <t>1 asian -0,75</t>
  </si>
  <si>
    <t>1
1</t>
  </si>
  <si>
    <t>2 asian -0,75</t>
  </si>
  <si>
    <t>1 asian -1 
2 asian -1</t>
  </si>
  <si>
    <t>2 asian -0,25</t>
  </si>
  <si>
    <t>2
2</t>
  </si>
  <si>
    <t>Siegen - Bövinghausen
Türkspor Dortmund - Rheine</t>
  </si>
  <si>
    <t>1 asian -1,25
1 asian -1,25</t>
  </si>
  <si>
    <t>5-0
4-2</t>
  </si>
  <si>
    <t>Brünninghausen - Lotte
Hohenwestedt - Eichede</t>
  </si>
  <si>
    <t>2 asian -1,5
2 asian -1,5</t>
  </si>
  <si>
    <r>
      <t xml:space="preserve">0-0
</t>
    </r>
    <r>
      <rPr>
        <b/>
        <sz val="10"/>
        <color rgb="FF00B050"/>
        <rFont val="Arial"/>
        <family val="2"/>
      </rPr>
      <t>0-5</t>
    </r>
  </si>
  <si>
    <t>Steinbach - Schott Mainz
Saarbrücken - Kaiserslautern</t>
  </si>
  <si>
    <t>1
over 4 Karten</t>
  </si>
  <si>
    <r>
      <t xml:space="preserve">1-3
</t>
    </r>
    <r>
      <rPr>
        <b/>
        <sz val="10"/>
        <color rgb="FF00B050"/>
        <rFont val="Arial"/>
        <family val="2"/>
      </rPr>
      <t>9</t>
    </r>
  </si>
  <si>
    <t>Eimsbütteler - Teutonia</t>
  </si>
  <si>
    <t>0-3</t>
  </si>
  <si>
    <t>Bövinghausen - Türkspor Dortmund</t>
  </si>
  <si>
    <t>2 asian -2,25</t>
  </si>
  <si>
    <t>0-4</t>
  </si>
  <si>
    <t>Halstenbek - Harksheide</t>
  </si>
  <si>
    <t>2 asian +0,25</t>
  </si>
  <si>
    <t>5-0</t>
  </si>
  <si>
    <t>Süderelbe - Türkiye
Schwaben Augsburg - Kirchheimer</t>
  </si>
  <si>
    <t>1 asian -1,5
1 asian -1,5</t>
  </si>
  <si>
    <t>3-0
5-0</t>
  </si>
  <si>
    <t>Bamberg - Nürnberg II</t>
  </si>
  <si>
    <t>2-6</t>
  </si>
  <si>
    <t>Palace - City
Quierschied - Trier</t>
  </si>
  <si>
    <t>2
2 asian -1,5</t>
  </si>
  <si>
    <t>2-4
0-3</t>
  </si>
  <si>
    <t>Ingolstadt II - Fortuna Regensburg</t>
  </si>
  <si>
    <t>0-1</t>
  </si>
  <si>
    <t>Chancenwucher</t>
  </si>
  <si>
    <t>Kornburg - Bayern Hof</t>
  </si>
  <si>
    <t>Holzhausen - Göppinger
Offenburger - Villingen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</si>
  <si>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1-3</t>
    </r>
  </si>
  <si>
    <t>Donaustauf - Coburg</t>
  </si>
  <si>
    <t>Köln - Bochum
Mainz - Darmstadt</t>
  </si>
  <si>
    <t>over 4,5 Karten
over 4,5 Karten</t>
  </si>
  <si>
    <t>6
5</t>
  </si>
  <si>
    <t>Bremen II - Komet Arsten</t>
  </si>
  <si>
    <t>1 asian -7,5</t>
  </si>
  <si>
    <t>rabona</t>
  </si>
  <si>
    <t>12-0</t>
  </si>
  <si>
    <t>1 asian -11,75</t>
  </si>
  <si>
    <t>Neustrelitz - Staaken</t>
  </si>
  <si>
    <t>4-3</t>
  </si>
  <si>
    <t>4-0 Führung… 90.+2 Gegentor…</t>
  </si>
  <si>
    <t>Sonnenhof - Oberachern
Ennepetal - ASC Dortmund</t>
  </si>
  <si>
    <t>1
2</t>
  </si>
  <si>
    <t>0-0
1-1</t>
  </si>
  <si>
    <t>Siegburger - Bonner
Sprockhövel - Siegen</t>
  </si>
  <si>
    <r>
      <rPr>
        <b/>
        <sz val="10"/>
        <color rgb="FFFF0000"/>
        <rFont val="Arial"/>
        <family val="2"/>
      </rPr>
      <t>1-1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1-2</t>
    </r>
  </si>
  <si>
    <t>rote Karte, unnötig, ..</t>
  </si>
  <si>
    <t>Schermbeck - Brünninghausen</t>
  </si>
  <si>
    <t>Lotte - Wattenscheid</t>
  </si>
  <si>
    <t>90. + 5 Gegentor…</t>
  </si>
  <si>
    <t>Bergisch - Freialdenhoven
Vichttal - Hennef</t>
  </si>
  <si>
    <t>2-1
5-1</t>
  </si>
  <si>
    <t>Arsenal - Bayern</t>
  </si>
  <si>
    <t>over 3,5 Karten</t>
  </si>
  <si>
    <t>3</t>
  </si>
  <si>
    <t>Grimma - Plauen
Delmenhorst - Celle</t>
  </si>
  <si>
    <t>2 asian -1,25
1 asian -1,5</t>
  </si>
  <si>
    <r>
      <t xml:space="preserve">0-0
</t>
    </r>
    <r>
      <rPr>
        <b/>
        <sz val="10"/>
        <color rgb="FF00B050"/>
        <rFont val="Arial"/>
        <family val="2"/>
      </rPr>
      <t>2-0</t>
    </r>
  </si>
  <si>
    <t>wahnsinn..</t>
  </si>
  <si>
    <t>Rostocker - Optik Rathenow</t>
  </si>
  <si>
    <t>1-4</t>
  </si>
  <si>
    <t>Karbach - Quierschied
Villingen - Essingen</t>
  </si>
  <si>
    <t>1 asian -1
1 asian -0,75</t>
  </si>
  <si>
    <t>3-0
2-0</t>
  </si>
  <si>
    <t>Lecce - Empoli
Cadiz - Barcelona</t>
  </si>
  <si>
    <t>over 4,5 Karten
over 5 Karten</t>
  </si>
  <si>
    <r>
      <rPr>
        <b/>
        <sz val="10"/>
        <color rgb="FFFF000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6</t>
    </r>
  </si>
  <si>
    <t>Koblenz - Freiberg</t>
  </si>
  <si>
    <t>Dudenhofen - Cosmos Koblenz</t>
  </si>
  <si>
    <t>Bitburg - Morlautern
Cadiz - Barcelona</t>
  </si>
  <si>
    <t>2
over 5 Karten</t>
  </si>
  <si>
    <t>1-2
6</t>
  </si>
  <si>
    <t>Vahr Blockdiek - Bremen II</t>
  </si>
  <si>
    <t>2 asian -4,75</t>
  </si>
  <si>
    <t>0-9</t>
  </si>
  <si>
    <t>Halberstadt - Ludwigsfelder</t>
  </si>
  <si>
    <t>2 asian -7,75</t>
  </si>
  <si>
    <t>ASC Dortmund - Rhynern
Hohkeppel - Vichttal</t>
  </si>
  <si>
    <r>
      <rPr>
        <b/>
        <sz val="10"/>
        <color rgb="FFFF0000"/>
        <rFont val="Arial"/>
        <family val="2"/>
      </rPr>
      <t>3-4</t>
    </r>
    <r>
      <rPr>
        <b/>
        <sz val="10"/>
        <color rgb="FF00B050"/>
        <rFont val="Arial"/>
        <family val="2"/>
      </rPr>
      <t xml:space="preserve">
3-0</t>
    </r>
  </si>
  <si>
    <t>Gievenbeck - Türkspor Dortmund
Erkenschwick - Lotte</t>
  </si>
  <si>
    <t>2 asian -0,75
2 asian -0,75</t>
  </si>
  <si>
    <t>2-3
0-2</t>
  </si>
  <si>
    <t>Hennef - Siegburger</t>
  </si>
  <si>
    <t>Wolfshagen - Offenbach</t>
  </si>
  <si>
    <t>2 asian -5,5</t>
  </si>
  <si>
    <t>Fürth II - Würzburg</t>
  </si>
  <si>
    <t>X2</t>
  </si>
  <si>
    <t>Eichede - Dornbreite
Hohenwestedt - Todesfelde</t>
  </si>
  <si>
    <t>1 asian -1,5
2 asian -1,5</t>
  </si>
  <si>
    <t>3-0
0-5</t>
  </si>
  <si>
    <t>Kornburg - Coburg
Erlbach - Kirchheimer</t>
  </si>
  <si>
    <t>1 asian -1,25
1 asian -1,5</t>
  </si>
  <si>
    <t>3-3
1-0</t>
  </si>
  <si>
    <t>3-1 Führung + Chancenwucher</t>
  </si>
  <si>
    <t>Heimstetten - Gundelfingen
Münster II - Sprockhövel</t>
  </si>
  <si>
    <t>1 asian -1
1 asian -1</t>
  </si>
  <si>
    <r>
      <t xml:space="preserve">3-0
</t>
    </r>
    <r>
      <rPr>
        <b/>
        <sz val="10"/>
        <color rgb="FFFF0000"/>
        <rFont val="Arial"/>
        <family val="2"/>
      </rPr>
      <t>1-1</t>
    </r>
  </si>
  <si>
    <t>Düneberger - Harksheide
Wismar - Rostocker</t>
  </si>
  <si>
    <t>2 asian -1,25
1 asian -1,25</t>
  </si>
  <si>
    <t>1-6
6-2</t>
  </si>
  <si>
    <t>Gebenbach - Fortuna Regensburg</t>
  </si>
  <si>
    <t>4-0</t>
  </si>
  <si>
    <t>5er Kombi</t>
  </si>
  <si>
    <t>3/5</t>
  </si>
  <si>
    <t>Plauen - Wernigerode
Emden - Rotenburger</t>
  </si>
  <si>
    <t>1 asian -1,25
1 asian  -1,5</t>
  </si>
  <si>
    <t>5-0
4-0</t>
  </si>
  <si>
    <t>Offenburger - Göppinger
Mechtersheim - Bitburg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</si>
  <si>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6-2</t>
    </r>
  </si>
  <si>
    <t>Donaustauf - Neumarkt
Luton Town - Brentford</t>
  </si>
  <si>
    <t>2 asian -1,25
over 4 Karten</t>
  </si>
  <si>
    <r>
      <t xml:space="preserve">0-5
</t>
    </r>
    <r>
      <rPr>
        <b/>
        <sz val="10"/>
        <color rgb="FFFF0000"/>
        <rFont val="Arial"/>
        <family val="2"/>
      </rPr>
      <t>3</t>
    </r>
  </si>
  <si>
    <t>…</t>
  </si>
  <si>
    <t>Bremen II - Leher</t>
  </si>
  <si>
    <t>1 asian -3,5</t>
  </si>
  <si>
    <t>Würzburger FV - Eltersdorf</t>
  </si>
  <si>
    <t>Baumholder - Gonsenheim</t>
  </si>
  <si>
    <t>Villingen - Reutlingen</t>
  </si>
  <si>
    <t>3-0</t>
  </si>
  <si>
    <t>Sonnenhof - Vfr Mannheim
Fulham - Liverpool</t>
  </si>
  <si>
    <t>1 asian -1,5
2</t>
  </si>
  <si>
    <t>2-0
1-3</t>
  </si>
  <si>
    <t>Fürstenwalde - Sparta Lichtenberg
Zehlendorf - Staaken
Bövinghausen - Gievenbeck</t>
  </si>
  <si>
    <t>2 asian -1,75
1 asian -2
2 asian -1,5</t>
  </si>
  <si>
    <t>1-3
7-1
1-3</t>
  </si>
  <si>
    <t>Eichede - Türkspor Kiel
Türkspor Dortmund - Bamenohl</t>
  </si>
  <si>
    <t>5-0
2-0</t>
  </si>
  <si>
    <t>Cosmos Koblenz - Pirmasens</t>
  </si>
  <si>
    <t>Everton - Nottingham
Quierschied - Dudenhofen</t>
  </si>
  <si>
    <t>over 4 Karten
2</t>
  </si>
  <si>
    <t>6
0-2</t>
  </si>
  <si>
    <t>Schott Mainz - Eintracht II</t>
  </si>
  <si>
    <t>Clarholz - ASC Dortmund</t>
  </si>
  <si>
    <t>Bergisch - Hennef</t>
  </si>
  <si>
    <t>3-2</t>
  </si>
  <si>
    <t>Frechen - Bonn</t>
  </si>
  <si>
    <t>Neumarkt - Eltersdorf</t>
  </si>
  <si>
    <t>Todesfelde - Reinfeld
Rotenburger - Kickers Emden</t>
  </si>
  <si>
    <t>1 asian -1,5
2 asian -1,25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</si>
  <si>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0-6</t>
    </r>
  </si>
  <si>
    <t>Schafhausen - Frechen
Bergamo - Florenz
Everton - Liverpool</t>
  </si>
  <si>
    <t>2 asian -1
over 4,5 Karten
2 asian -1</t>
  </si>
  <si>
    <r>
      <t xml:space="preserve">0-2
6
</t>
    </r>
    <r>
      <rPr>
        <b/>
        <sz val="10"/>
        <color rgb="FFFF0000"/>
        <rFont val="Arial"/>
        <family val="2"/>
      </rPr>
      <t>2-0</t>
    </r>
  </si>
  <si>
    <t>Spelle - Hannover II
Sandersdorf - Marienberg</t>
  </si>
  <si>
    <t>2 asian -1,5
1 asian -1,5</t>
  </si>
  <si>
    <t>0-3
4-0</t>
  </si>
  <si>
    <t>Denzlingen - Sonnenhof
Sprockhövel - Lotte</t>
  </si>
  <si>
    <t>2 asian -1,25
2 asian -1,25</t>
  </si>
  <si>
    <r>
      <t xml:space="preserve">0-3
</t>
    </r>
    <r>
      <rPr>
        <b/>
        <sz val="10"/>
        <color rgb="FFFF0000"/>
        <rFont val="Arial"/>
        <family val="2"/>
      </rPr>
      <t>0-1</t>
    </r>
  </si>
  <si>
    <t>Abtswind - Kornburg</t>
  </si>
  <si>
    <t>Göppinger - Essingen
Meppen II - Delmenhorst</t>
  </si>
  <si>
    <t>4-1
2-3</t>
  </si>
  <si>
    <t>Aachen - Bocholt</t>
  </si>
  <si>
    <t>2 asian 0</t>
  </si>
  <si>
    <t>Regensburg - Dresden</t>
  </si>
  <si>
    <t>Hoffenheim II - Schott Mainz
Cottbus - Lok Leipzig</t>
  </si>
  <si>
    <t xml:space="preserve">1 asian -1,5
1 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</si>
  <si>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4-3</t>
    </r>
  </si>
  <si>
    <t>Rostocker - Lichtenberg
Arnstadt - Plauen</t>
  </si>
  <si>
    <t>2 asian -1,75
2 asian -1,25</t>
  </si>
  <si>
    <t>0-8
0-2</t>
  </si>
  <si>
    <t>Bayern II - Aschaffenburg
Vilzing - Bamberg</t>
  </si>
  <si>
    <t>1 asian -0,75
1 asian -0,75</t>
  </si>
  <si>
    <t>1-1
0-1</t>
  </si>
  <si>
    <t>Schalding - Burghausen</t>
  </si>
  <si>
    <t>96. Gegentor..</t>
  </si>
  <si>
    <t>Halberstadt - Bautzen
Donaustauf - Erlangen</t>
  </si>
  <si>
    <r>
      <t xml:space="preserve">2-0
</t>
    </r>
    <r>
      <rPr>
        <b/>
        <sz val="10"/>
        <color rgb="FF0070C0"/>
        <rFont val="Arial"/>
        <family val="2"/>
      </rPr>
      <t>0-1</t>
    </r>
  </si>
  <si>
    <t>Pforzheim - Gmünd
Backnang - Villingen</t>
  </si>
  <si>
    <r>
      <t xml:space="preserve">2-1
</t>
    </r>
    <r>
      <rPr>
        <b/>
        <sz val="10"/>
        <color rgb="FFFF0000"/>
        <rFont val="Arial"/>
        <family val="2"/>
      </rPr>
      <t>0-0</t>
    </r>
  </si>
  <si>
    <t>Baumholder - Morlautern</t>
  </si>
  <si>
    <t>2-1</t>
  </si>
  <si>
    <t>Mannheim - Nöttingen</t>
  </si>
  <si>
    <t>Ludwigshafen - Waldalgesheim
Ammerthal - Würzburg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</si>
  <si>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2-0</t>
    </r>
  </si>
  <si>
    <t>Eltersdorf - Neudrossenfeld
Bitburg - Engers</t>
  </si>
  <si>
    <t>3-1
0-3</t>
  </si>
  <si>
    <t>Augsburg II - Buchbach</t>
  </si>
  <si>
    <t>RSV Eintracht - Fürstenwalde
Sasel - Tornesch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</si>
  <si>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4-0</t>
    </r>
  </si>
  <si>
    <t>Türkspor Augsburg - Garching
Teveren - Vichttal</t>
  </si>
  <si>
    <t>1 asian -0,75
2 asian -1,25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</si>
  <si>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0-2</t>
    </r>
  </si>
  <si>
    <t>Vreden - Türkspor Dortmund
Mainz - Köln</t>
  </si>
  <si>
    <t>2
over 4,5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</si>
  <si>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10</t>
    </r>
  </si>
  <si>
    <t>ASC Dortmund - Rheine
Gladbach - Union</t>
  </si>
  <si>
    <r>
      <t xml:space="preserve">2-1
</t>
    </r>
    <r>
      <rPr>
        <b/>
        <sz val="10"/>
        <color rgb="FF0070C0"/>
        <rFont val="Arial"/>
        <family val="2"/>
      </rPr>
      <t>4</t>
    </r>
  </si>
  <si>
    <t>Bonner - Schafhausen
Nottingham - Manchester City</t>
  </si>
  <si>
    <t>1 asian -1,75
2 asian -1</t>
  </si>
  <si>
    <t>4-0
0-2</t>
  </si>
  <si>
    <t>Mainz - Köln</t>
  </si>
  <si>
    <t>over 6,5 Karten</t>
  </si>
  <si>
    <t>10</t>
  </si>
  <si>
    <t>Marienberg - Auerbach
Quierschied - Auersmacher</t>
  </si>
  <si>
    <t>2 asian -1,25
2 asian -0,75</t>
  </si>
  <si>
    <r>
      <t xml:space="preserve">0-4
</t>
    </r>
    <r>
      <rPr>
        <b/>
        <sz val="10"/>
        <color rgb="FFFF0000"/>
        <rFont val="Arial"/>
        <family val="2"/>
      </rPr>
      <t>3-0</t>
    </r>
  </si>
  <si>
    <t>Rotenburger - Bersenbrück
Schöningen - Delmenhorst</t>
  </si>
  <si>
    <t>2 asian -1
2 asian -0,75</t>
  </si>
  <si>
    <t>1-3
0-1</t>
  </si>
  <si>
    <t>Erlangen - Eltersdorf
Bayern - Real</t>
  </si>
  <si>
    <t>2
beide treffen</t>
  </si>
  <si>
    <r>
      <rPr>
        <b/>
        <sz val="10"/>
        <color rgb="FFFF0000"/>
        <rFont val="Arial"/>
        <family val="2"/>
      </rPr>
      <t xml:space="preserve">1-0 </t>
    </r>
    <r>
      <rPr>
        <b/>
        <sz val="10"/>
        <color rgb="FF00B050"/>
        <rFont val="Arial"/>
        <family val="2"/>
      </rPr>
      <t xml:space="preserve">
2-2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</si>
</sst>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April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E7-4878-9790-92D740BC2D43}"/>
                </c:ext>
              </c:extLst>
            </c:dLbl>
            <c:dLbl>
              <c:idx val="4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1"/>
              <c:layout>
                <c:manualLayout>
                  <c:x val="-1.555149443408149E-2"/>
                  <c:y val="-2.1584589079248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0-497F-870A-E765FAA97460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layout>
                <c:manualLayout>
                  <c:x val="-8.2937511456567276E-2"/>
                  <c:y val="-3.9432117064097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1"/>
              <c:layout>
                <c:manualLayout>
                  <c:x val="-1.4282579632829688E-2"/>
                  <c:y val="-5.5616490111455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4-49BB-AFB8-8863C0631C72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April!$R$3:$R$94</c:f>
              <c:numCache>
                <c:formatCode>General</c:formatCode>
                <c:ptCount val="92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1.5449999999999999</c:v>
                </c:pt>
                <c:pt idx="4">
                  <c:v>4.4249999999999998</c:v>
                </c:pt>
                <c:pt idx="5">
                  <c:v>2.9249999999999998</c:v>
                </c:pt>
                <c:pt idx="6">
                  <c:v>5.22</c:v>
                </c:pt>
                <c:pt idx="7">
                  <c:v>6.7050000000000001</c:v>
                </c:pt>
                <c:pt idx="8">
                  <c:v>8.4450000000000003</c:v>
                </c:pt>
                <c:pt idx="9">
                  <c:v>6.9450000000000003</c:v>
                </c:pt>
                <c:pt idx="10">
                  <c:v>4.4450000000000003</c:v>
                </c:pt>
                <c:pt idx="11">
                  <c:v>3.9450000000000003</c:v>
                </c:pt>
                <c:pt idx="12">
                  <c:v>1.9450000000000003</c:v>
                </c:pt>
                <c:pt idx="13">
                  <c:v>0.44500000000000028</c:v>
                </c:pt>
                <c:pt idx="14">
                  <c:v>2.5600000000000005</c:v>
                </c:pt>
                <c:pt idx="15">
                  <c:v>5.26</c:v>
                </c:pt>
                <c:pt idx="16">
                  <c:v>5.9349999999999996</c:v>
                </c:pt>
                <c:pt idx="17">
                  <c:v>5.9349999999999996</c:v>
                </c:pt>
                <c:pt idx="18">
                  <c:v>3.9349999999999996</c:v>
                </c:pt>
                <c:pt idx="19">
                  <c:v>2.9349999999999996</c:v>
                </c:pt>
                <c:pt idx="20">
                  <c:v>0.93499999999999961</c:v>
                </c:pt>
                <c:pt idx="21">
                  <c:v>-1.5650000000000004</c:v>
                </c:pt>
                <c:pt idx="22">
                  <c:v>-0.17500000000000027</c:v>
                </c:pt>
                <c:pt idx="23">
                  <c:v>-2.1750000000000003</c:v>
                </c:pt>
                <c:pt idx="24">
                  <c:v>-3.6750000000000003</c:v>
                </c:pt>
                <c:pt idx="25">
                  <c:v>-2.0350000000000001</c:v>
                </c:pt>
                <c:pt idx="26">
                  <c:v>1.5049999999999999</c:v>
                </c:pt>
                <c:pt idx="27">
                  <c:v>4.9999999999998934E-3</c:v>
                </c:pt>
                <c:pt idx="28">
                  <c:v>4.9999999999998934E-3</c:v>
                </c:pt>
                <c:pt idx="29">
                  <c:v>0.75499999999999989</c:v>
                </c:pt>
                <c:pt idx="30">
                  <c:v>2.625</c:v>
                </c:pt>
                <c:pt idx="31">
                  <c:v>5.0250000000000004</c:v>
                </c:pt>
                <c:pt idx="32">
                  <c:v>6.375</c:v>
                </c:pt>
                <c:pt idx="33">
                  <c:v>7.9749999999999996</c:v>
                </c:pt>
                <c:pt idx="34">
                  <c:v>5.9749999999999996</c:v>
                </c:pt>
                <c:pt idx="35">
                  <c:v>7.8249999999999993</c:v>
                </c:pt>
                <c:pt idx="36">
                  <c:v>10.105</c:v>
                </c:pt>
                <c:pt idx="37">
                  <c:v>11.975000000000001</c:v>
                </c:pt>
                <c:pt idx="38">
                  <c:v>8.9750000000000014</c:v>
                </c:pt>
                <c:pt idx="39">
                  <c:v>6.9750000000000014</c:v>
                </c:pt>
                <c:pt idx="40">
                  <c:v>9.3150000000000013</c:v>
                </c:pt>
                <c:pt idx="41">
                  <c:v>7.3150000000000013</c:v>
                </c:pt>
                <c:pt idx="42">
                  <c:v>6.3150000000000013</c:v>
                </c:pt>
                <c:pt idx="43">
                  <c:v>9.6900000000000013</c:v>
                </c:pt>
                <c:pt idx="44">
                  <c:v>11.175000000000001</c:v>
                </c:pt>
                <c:pt idx="45">
                  <c:v>10.675000000000001</c:v>
                </c:pt>
                <c:pt idx="46">
                  <c:v>13.275</c:v>
                </c:pt>
                <c:pt idx="47">
                  <c:v>13.075000000000001</c:v>
                </c:pt>
                <c:pt idx="48">
                  <c:v>12.075000000000001</c:v>
                </c:pt>
                <c:pt idx="49">
                  <c:v>16.475000000000001</c:v>
                </c:pt>
                <c:pt idx="50">
                  <c:v>18.195</c:v>
                </c:pt>
                <c:pt idx="51">
                  <c:v>19.53</c:v>
                </c:pt>
                <c:pt idx="52">
                  <c:v>21.41</c:v>
                </c:pt>
                <c:pt idx="53">
                  <c:v>23.465</c:v>
                </c:pt>
                <c:pt idx="54">
                  <c:v>25.274999999999999</c:v>
                </c:pt>
                <c:pt idx="55">
                  <c:v>28.094999999999999</c:v>
                </c:pt>
                <c:pt idx="56">
                  <c:v>31.044999999999998</c:v>
                </c:pt>
                <c:pt idx="57">
                  <c:v>33.045000000000002</c:v>
                </c:pt>
                <c:pt idx="58">
                  <c:v>30.545000000000002</c:v>
                </c:pt>
                <c:pt idx="59">
                  <c:v>32.265000000000001</c:v>
                </c:pt>
                <c:pt idx="60">
                  <c:v>31.515000000000001</c:v>
                </c:pt>
                <c:pt idx="61">
                  <c:v>33.395000000000003</c:v>
                </c:pt>
                <c:pt idx="62">
                  <c:v>32.395000000000003</c:v>
                </c:pt>
                <c:pt idx="63">
                  <c:v>29.895000000000003</c:v>
                </c:pt>
                <c:pt idx="64">
                  <c:v>28.895000000000003</c:v>
                </c:pt>
                <c:pt idx="65">
                  <c:v>30.710000000000004</c:v>
                </c:pt>
                <c:pt idx="66">
                  <c:v>29.810000000000006</c:v>
                </c:pt>
                <c:pt idx="67">
                  <c:v>28.310000000000006</c:v>
                </c:pt>
                <c:pt idx="68">
                  <c:v>30.770000000000007</c:v>
                </c:pt>
                <c:pt idx="69">
                  <c:v>33.100000000000009</c:v>
                </c:pt>
                <c:pt idx="70">
                  <c:v>32.100000000000009</c:v>
                </c:pt>
                <c:pt idx="71">
                  <c:v>30.600000000000009</c:v>
                </c:pt>
                <c:pt idx="72">
                  <c:v>34.600000000000009</c:v>
                </c:pt>
                <c:pt idx="73">
                  <c:v>33.600000000000009</c:v>
                </c:pt>
                <c:pt idx="74">
                  <c:v>34.740000000000009</c:v>
                </c:pt>
                <c:pt idx="75">
                  <c:v>35.500000000000007</c:v>
                </c:pt>
                <c:pt idx="76">
                  <c:v>32.500000000000007</c:v>
                </c:pt>
                <c:pt idx="77">
                  <c:v>30.500000000000007</c:v>
                </c:pt>
                <c:pt idx="78">
                  <c:v>30.000000000000007</c:v>
                </c:pt>
                <c:pt idx="79">
                  <c:v>28.500000000000007</c:v>
                </c:pt>
                <c:pt idx="80">
                  <c:v>27.000000000000007</c:v>
                </c:pt>
                <c:pt idx="81">
                  <c:v>29.340000000000007</c:v>
                </c:pt>
                <c:pt idx="82">
                  <c:v>31.240000000000006</c:v>
                </c:pt>
                <c:pt idx="83">
                  <c:v>30.790000000000006</c:v>
                </c:pt>
                <c:pt idx="84">
                  <c:v>29.790000000000006</c:v>
                </c:pt>
                <c:pt idx="85">
                  <c:v>28.290000000000006</c:v>
                </c:pt>
                <c:pt idx="86">
                  <c:v>28.870000000000005</c:v>
                </c:pt>
                <c:pt idx="87">
                  <c:v>32.67</c:v>
                </c:pt>
                <c:pt idx="88">
                  <c:v>34.57</c:v>
                </c:pt>
                <c:pt idx="89">
                  <c:v>33.07</c:v>
                </c:pt>
                <c:pt idx="90">
                  <c:v>34.44</c:v>
                </c:pt>
                <c:pt idx="91">
                  <c:v>32.94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40"/>
          <c:min val="-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196422</xdr:colOff>
      <xdr:row>94</xdr:row>
      <xdr:rowOff>119810</xdr:rowOff>
    </xdr:from>
    <xdr:to>
      <xdr:col>11</xdr:col>
      <xdr:colOff>486833</xdr:colOff>
      <xdr:row>119</xdr:row>
      <xdr:rowOff>105834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4"/>
  <sheetViews>
    <sheetView tabSelected="1" topLeftCell="A86" zoomScale="90" zoomScaleNormal="90" workbookViewId="0">
      <selection activeCell="AC103" sqref="AC10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33.28515625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8.5" customHeight="1" x14ac:dyDescent="0.2">
      <c r="A3" s="3">
        <v>1</v>
      </c>
      <c r="B3" s="4">
        <v>45383</v>
      </c>
      <c r="C3" s="3" t="s">
        <v>49</v>
      </c>
      <c r="D3" s="3" t="s">
        <v>23</v>
      </c>
      <c r="E3" s="3">
        <v>2</v>
      </c>
      <c r="F3" s="3" t="s">
        <v>50</v>
      </c>
      <c r="G3" s="3" t="s">
        <v>20</v>
      </c>
      <c r="H3" s="3" t="s">
        <v>24</v>
      </c>
      <c r="I3" s="3" t="s">
        <v>25</v>
      </c>
      <c r="J3" s="13" t="s">
        <v>51</v>
      </c>
      <c r="K3" s="23"/>
      <c r="L3" s="6" t="s">
        <v>22</v>
      </c>
      <c r="M3" s="7">
        <v>2.2000000000000002</v>
      </c>
      <c r="N3" s="7">
        <v>2.5</v>
      </c>
      <c r="O3" s="8" t="s">
        <v>28</v>
      </c>
      <c r="P3" s="7">
        <f>N3</f>
        <v>2.5</v>
      </c>
      <c r="Q3" s="28">
        <f t="shared" ref="Q3:Q66" si="0">IF(AND(L3="1",O3="ja"),(N3*M3*0.95)-N3,IF(AND(L3="1",O3="nein"),N3*M3-N3,-N3))</f>
        <v>3</v>
      </c>
      <c r="R3" s="9">
        <f>Q3</f>
        <v>3</v>
      </c>
      <c r="S3" s="10">
        <f t="shared" ref="S3:S66" si="1">P3+R3</f>
        <v>5.5</v>
      </c>
      <c r="T3" s="11">
        <f t="shared" ref="T3:T66" si="2">V3/W3</f>
        <v>1</v>
      </c>
      <c r="U3" s="12">
        <f t="shared" ref="U3:U66" si="3">((S3-P3)/P3)*100%</f>
        <v>1.2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8.5" customHeight="1" x14ac:dyDescent="0.2">
      <c r="A4" s="3">
        <v>2</v>
      </c>
      <c r="B4" s="4">
        <v>45383</v>
      </c>
      <c r="C4" s="3" t="s">
        <v>52</v>
      </c>
      <c r="D4" s="3" t="s">
        <v>23</v>
      </c>
      <c r="E4" s="3">
        <v>2</v>
      </c>
      <c r="F4" s="3" t="s">
        <v>53</v>
      </c>
      <c r="G4" s="3" t="s">
        <v>20</v>
      </c>
      <c r="H4" s="3" t="s">
        <v>24</v>
      </c>
      <c r="I4" s="3" t="s">
        <v>25</v>
      </c>
      <c r="J4" s="5" t="s">
        <v>54</v>
      </c>
      <c r="K4" s="23"/>
      <c r="L4" s="6" t="s">
        <v>27</v>
      </c>
      <c r="M4" s="3">
        <v>2.41</v>
      </c>
      <c r="N4" s="7">
        <v>1</v>
      </c>
      <c r="O4" s="8" t="s">
        <v>28</v>
      </c>
      <c r="P4" s="7">
        <f t="shared" ref="P4:P67" si="4">P3+N4</f>
        <v>3.5</v>
      </c>
      <c r="Q4" s="35">
        <f t="shared" si="0"/>
        <v>-1</v>
      </c>
      <c r="R4" s="9">
        <f t="shared" ref="R4:R67" si="5">R3+Q4</f>
        <v>2</v>
      </c>
      <c r="S4" s="10">
        <f t="shared" si="1"/>
        <v>5.5</v>
      </c>
      <c r="T4" s="11">
        <f t="shared" si="2"/>
        <v>0.5</v>
      </c>
      <c r="U4" s="12">
        <f t="shared" si="3"/>
        <v>0.5714285714285714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 x14ac:dyDescent="0.2">
      <c r="A5" s="3">
        <v>3</v>
      </c>
      <c r="B5" s="4">
        <v>45384</v>
      </c>
      <c r="C5" s="3" t="s">
        <v>55</v>
      </c>
      <c r="D5" s="3" t="s">
        <v>23</v>
      </c>
      <c r="E5" s="3">
        <v>2</v>
      </c>
      <c r="F5" s="3" t="s">
        <v>56</v>
      </c>
      <c r="G5" s="3" t="s">
        <v>20</v>
      </c>
      <c r="H5" s="3" t="s">
        <v>24</v>
      </c>
      <c r="I5" s="3" t="s">
        <v>25</v>
      </c>
      <c r="J5" s="5" t="s">
        <v>57</v>
      </c>
      <c r="K5" s="23"/>
      <c r="L5" s="6" t="s">
        <v>27</v>
      </c>
      <c r="M5" s="7">
        <v>2.2799999999999998</v>
      </c>
      <c r="N5" s="7">
        <v>2</v>
      </c>
      <c r="O5" s="8" t="s">
        <v>28</v>
      </c>
      <c r="P5" s="7">
        <f t="shared" si="4"/>
        <v>5.5</v>
      </c>
      <c r="Q5" s="32">
        <f t="shared" si="0"/>
        <v>-2</v>
      </c>
      <c r="R5" s="9">
        <f t="shared" si="5"/>
        <v>0</v>
      </c>
      <c r="S5" s="10">
        <f t="shared" si="1"/>
        <v>5.5</v>
      </c>
      <c r="T5" s="11">
        <f t="shared" si="2"/>
        <v>0.33333333333333331</v>
      </c>
      <c r="U5" s="12">
        <f t="shared" si="3"/>
        <v>0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45387</v>
      </c>
      <c r="C6" s="3" t="s">
        <v>58</v>
      </c>
      <c r="D6" s="3" t="s">
        <v>23</v>
      </c>
      <c r="E6" s="3">
        <v>1</v>
      </c>
      <c r="F6" s="3" t="s">
        <v>34</v>
      </c>
      <c r="G6" s="3" t="s">
        <v>20</v>
      </c>
      <c r="H6" s="3" t="s">
        <v>24</v>
      </c>
      <c r="I6" s="3" t="s">
        <v>25</v>
      </c>
      <c r="J6" s="13" t="s">
        <v>59</v>
      </c>
      <c r="K6" s="23"/>
      <c r="L6" s="6" t="s">
        <v>22</v>
      </c>
      <c r="M6" s="7">
        <v>2.0299999999999998</v>
      </c>
      <c r="N6" s="7">
        <v>1.5</v>
      </c>
      <c r="O6" s="8" t="s">
        <v>28</v>
      </c>
      <c r="P6" s="7">
        <f t="shared" si="4"/>
        <v>7</v>
      </c>
      <c r="Q6" s="28">
        <f t="shared" si="0"/>
        <v>1.5449999999999999</v>
      </c>
      <c r="R6" s="9">
        <f t="shared" si="5"/>
        <v>1.5449999999999999</v>
      </c>
      <c r="S6" s="10">
        <f t="shared" si="1"/>
        <v>8.5449999999999999</v>
      </c>
      <c r="T6" s="11">
        <f t="shared" si="2"/>
        <v>0.5</v>
      </c>
      <c r="U6" s="12">
        <f t="shared" si="3"/>
        <v>0.2207142857142857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8.75" customHeight="1" x14ac:dyDescent="0.2">
      <c r="A7" s="3">
        <v>5</v>
      </c>
      <c r="B7" s="4">
        <v>45387</v>
      </c>
      <c r="C7" s="3" t="s">
        <v>60</v>
      </c>
      <c r="D7" s="3" t="s">
        <v>23</v>
      </c>
      <c r="E7" s="3">
        <v>1</v>
      </c>
      <c r="F7" s="3" t="s">
        <v>61</v>
      </c>
      <c r="G7" s="3" t="s">
        <v>20</v>
      </c>
      <c r="H7" s="3" t="s">
        <v>24</v>
      </c>
      <c r="I7" s="3" t="s">
        <v>25</v>
      </c>
      <c r="J7" s="13" t="s">
        <v>62</v>
      </c>
      <c r="K7" s="23"/>
      <c r="L7" s="6" t="s">
        <v>22</v>
      </c>
      <c r="M7" s="7">
        <v>1.96</v>
      </c>
      <c r="N7" s="7">
        <v>3</v>
      </c>
      <c r="O7" s="8" t="s">
        <v>28</v>
      </c>
      <c r="P7" s="7">
        <f t="shared" si="4"/>
        <v>10</v>
      </c>
      <c r="Q7" s="28">
        <f t="shared" si="0"/>
        <v>2.88</v>
      </c>
      <c r="R7" s="9">
        <f t="shared" si="5"/>
        <v>4.4249999999999998</v>
      </c>
      <c r="S7" s="10">
        <f t="shared" si="1"/>
        <v>14.425000000000001</v>
      </c>
      <c r="T7" s="11">
        <f t="shared" si="2"/>
        <v>0.6</v>
      </c>
      <c r="U7" s="12">
        <f t="shared" si="3"/>
        <v>0.44250000000000006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8.75" customHeight="1" x14ac:dyDescent="0.2">
      <c r="A8" s="3">
        <v>6</v>
      </c>
      <c r="B8" s="4">
        <v>45387</v>
      </c>
      <c r="C8" s="3" t="s">
        <v>63</v>
      </c>
      <c r="D8" s="3" t="s">
        <v>23</v>
      </c>
      <c r="E8" s="3">
        <v>1</v>
      </c>
      <c r="F8" s="3" t="s">
        <v>64</v>
      </c>
      <c r="G8" s="3" t="s">
        <v>20</v>
      </c>
      <c r="H8" s="3" t="s">
        <v>24</v>
      </c>
      <c r="I8" s="3" t="s">
        <v>25</v>
      </c>
      <c r="J8" s="5" t="s">
        <v>65</v>
      </c>
      <c r="K8" s="23"/>
      <c r="L8" s="6" t="s">
        <v>27</v>
      </c>
      <c r="M8" s="7">
        <v>2.61</v>
      </c>
      <c r="N8" s="7">
        <v>1.5</v>
      </c>
      <c r="O8" s="8" t="s">
        <v>28</v>
      </c>
      <c r="P8" s="7">
        <f t="shared" si="4"/>
        <v>11.5</v>
      </c>
      <c r="Q8" s="32">
        <f t="shared" si="0"/>
        <v>-1.5</v>
      </c>
      <c r="R8" s="9">
        <f t="shared" si="5"/>
        <v>2.9249999999999998</v>
      </c>
      <c r="S8" s="10">
        <f t="shared" si="1"/>
        <v>14.425000000000001</v>
      </c>
      <c r="T8" s="11">
        <f t="shared" si="2"/>
        <v>0.5</v>
      </c>
      <c r="U8" s="12">
        <f t="shared" si="3"/>
        <v>0.25434782608695661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8.5" customHeight="1" x14ac:dyDescent="0.2">
      <c r="A9" s="3">
        <v>7</v>
      </c>
      <c r="B9" s="4">
        <v>45387</v>
      </c>
      <c r="C9" s="3" t="s">
        <v>66</v>
      </c>
      <c r="D9" s="3" t="s">
        <v>23</v>
      </c>
      <c r="E9" s="3">
        <v>2</v>
      </c>
      <c r="F9" s="3" t="s">
        <v>67</v>
      </c>
      <c r="G9" s="3" t="s">
        <v>20</v>
      </c>
      <c r="H9" s="3" t="s">
        <v>24</v>
      </c>
      <c r="I9" s="3" t="s">
        <v>25</v>
      </c>
      <c r="J9" s="13" t="s">
        <v>68</v>
      </c>
      <c r="K9" s="23"/>
      <c r="L9" s="6" t="s">
        <v>22</v>
      </c>
      <c r="M9" s="7">
        <v>2.5299999999999998</v>
      </c>
      <c r="N9" s="7">
        <v>1.5</v>
      </c>
      <c r="O9" s="8" t="s">
        <v>28</v>
      </c>
      <c r="P9" s="7">
        <f t="shared" si="4"/>
        <v>13</v>
      </c>
      <c r="Q9" s="28">
        <f t="shared" si="0"/>
        <v>2.2949999999999999</v>
      </c>
      <c r="R9" s="9">
        <f t="shared" si="5"/>
        <v>5.22</v>
      </c>
      <c r="S9" s="10">
        <f t="shared" si="1"/>
        <v>18.22</v>
      </c>
      <c r="T9" s="11">
        <f t="shared" si="2"/>
        <v>0.5714285714285714</v>
      </c>
      <c r="U9" s="12">
        <f t="shared" si="3"/>
        <v>0.40153846153846146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45388</v>
      </c>
      <c r="C10" s="3" t="s">
        <v>69</v>
      </c>
      <c r="D10" s="3" t="s">
        <v>23</v>
      </c>
      <c r="E10" s="3">
        <v>1</v>
      </c>
      <c r="F10" s="3" t="s">
        <v>34</v>
      </c>
      <c r="G10" s="3" t="s">
        <v>20</v>
      </c>
      <c r="H10" s="3" t="s">
        <v>24</v>
      </c>
      <c r="I10" s="3" t="s">
        <v>25</v>
      </c>
      <c r="J10" s="13" t="s">
        <v>70</v>
      </c>
      <c r="K10" s="23"/>
      <c r="L10" s="6" t="s">
        <v>22</v>
      </c>
      <c r="M10" s="7">
        <v>1.99</v>
      </c>
      <c r="N10" s="7">
        <v>1.5</v>
      </c>
      <c r="O10" s="8" t="s">
        <v>28</v>
      </c>
      <c r="P10" s="7">
        <f t="shared" si="4"/>
        <v>14.5</v>
      </c>
      <c r="Q10" s="28">
        <f t="shared" si="0"/>
        <v>1.4849999999999999</v>
      </c>
      <c r="R10" s="9">
        <f t="shared" si="5"/>
        <v>6.7050000000000001</v>
      </c>
      <c r="S10" s="10">
        <f t="shared" si="1"/>
        <v>21.204999999999998</v>
      </c>
      <c r="T10" s="11">
        <f t="shared" si="2"/>
        <v>0.625</v>
      </c>
      <c r="U10" s="12">
        <f t="shared" si="3"/>
        <v>0.46241379310344816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8.5" customHeight="1" x14ac:dyDescent="0.2">
      <c r="A11" s="3">
        <v>9</v>
      </c>
      <c r="B11" s="4">
        <v>45388</v>
      </c>
      <c r="C11" s="3" t="s">
        <v>71</v>
      </c>
      <c r="D11" s="3" t="s">
        <v>23</v>
      </c>
      <c r="E11" s="3">
        <v>2</v>
      </c>
      <c r="F11" s="3" t="s">
        <v>72</v>
      </c>
      <c r="G11" s="3" t="s">
        <v>20</v>
      </c>
      <c r="H11" s="3" t="s">
        <v>24</v>
      </c>
      <c r="I11" s="3" t="s">
        <v>25</v>
      </c>
      <c r="J11" s="13" t="s">
        <v>73</v>
      </c>
      <c r="K11" s="23"/>
      <c r="L11" s="6" t="s">
        <v>22</v>
      </c>
      <c r="M11" s="7">
        <v>1.87</v>
      </c>
      <c r="N11" s="7">
        <v>2</v>
      </c>
      <c r="O11" s="8" t="s">
        <v>28</v>
      </c>
      <c r="P11" s="7">
        <f t="shared" si="4"/>
        <v>16.5</v>
      </c>
      <c r="Q11" s="28">
        <f t="shared" si="0"/>
        <v>1.7400000000000002</v>
      </c>
      <c r="R11" s="9">
        <f t="shared" si="5"/>
        <v>8.4450000000000003</v>
      </c>
      <c r="S11" s="10">
        <f t="shared" si="1"/>
        <v>24.945</v>
      </c>
      <c r="T11" s="11">
        <f t="shared" si="2"/>
        <v>0.66666666666666663</v>
      </c>
      <c r="U11" s="12">
        <f t="shared" si="3"/>
        <v>0.51181818181818184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.75" customHeight="1" x14ac:dyDescent="0.2">
      <c r="A12" s="3">
        <v>10</v>
      </c>
      <c r="B12" s="4">
        <v>45388</v>
      </c>
      <c r="C12" s="3" t="s">
        <v>74</v>
      </c>
      <c r="D12" s="3" t="s">
        <v>23</v>
      </c>
      <c r="E12" s="3">
        <v>1</v>
      </c>
      <c r="F12" s="3" t="s">
        <v>38</v>
      </c>
      <c r="G12" s="3" t="s">
        <v>20</v>
      </c>
      <c r="H12" s="3" t="s">
        <v>24</v>
      </c>
      <c r="I12" s="3" t="s">
        <v>25</v>
      </c>
      <c r="J12" s="5" t="s">
        <v>75</v>
      </c>
      <c r="K12" s="23" t="s">
        <v>76</v>
      </c>
      <c r="L12" s="6" t="s">
        <v>27</v>
      </c>
      <c r="M12" s="7">
        <v>1.85</v>
      </c>
      <c r="N12" s="7">
        <v>1.5</v>
      </c>
      <c r="O12" s="8" t="s">
        <v>28</v>
      </c>
      <c r="P12" s="7">
        <f t="shared" si="4"/>
        <v>18</v>
      </c>
      <c r="Q12" s="32">
        <f t="shared" si="0"/>
        <v>-1.5</v>
      </c>
      <c r="R12" s="9">
        <f t="shared" si="5"/>
        <v>6.9450000000000003</v>
      </c>
      <c r="S12" s="10">
        <f t="shared" si="1"/>
        <v>24.945</v>
      </c>
      <c r="T12" s="11">
        <f t="shared" si="2"/>
        <v>0.6</v>
      </c>
      <c r="U12" s="12">
        <f t="shared" si="3"/>
        <v>0.38583333333333336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8" customHeight="1" x14ac:dyDescent="0.2">
      <c r="A13" s="3">
        <v>11</v>
      </c>
      <c r="B13" s="4">
        <v>45388</v>
      </c>
      <c r="C13" s="3" t="s">
        <v>77</v>
      </c>
      <c r="D13" s="3" t="s">
        <v>23</v>
      </c>
      <c r="E13" s="3">
        <v>1</v>
      </c>
      <c r="F13" s="3">
        <v>1</v>
      </c>
      <c r="G13" s="3" t="s">
        <v>20</v>
      </c>
      <c r="H13" s="3" t="s">
        <v>24</v>
      </c>
      <c r="I13" s="3" t="s">
        <v>25</v>
      </c>
      <c r="J13" s="5" t="s">
        <v>30</v>
      </c>
      <c r="K13" s="23"/>
      <c r="L13" s="6" t="s">
        <v>27</v>
      </c>
      <c r="M13" s="7">
        <v>2.04</v>
      </c>
      <c r="N13" s="7">
        <v>2.5</v>
      </c>
      <c r="O13" s="8" t="s">
        <v>28</v>
      </c>
      <c r="P13" s="7">
        <f t="shared" si="4"/>
        <v>20.5</v>
      </c>
      <c r="Q13" s="32">
        <f t="shared" si="0"/>
        <v>-2.5</v>
      </c>
      <c r="R13" s="9">
        <f t="shared" si="5"/>
        <v>4.4450000000000003</v>
      </c>
      <c r="S13" s="10">
        <f t="shared" si="1"/>
        <v>24.945</v>
      </c>
      <c r="T13" s="11">
        <f t="shared" si="2"/>
        <v>0.54545454545454541</v>
      </c>
      <c r="U13" s="12">
        <f t="shared" si="3"/>
        <v>0.21682926829268295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8" customHeight="1" x14ac:dyDescent="0.2">
      <c r="A14" s="3">
        <v>12</v>
      </c>
      <c r="B14" s="4">
        <v>45388</v>
      </c>
      <c r="C14" s="3" t="s">
        <v>77</v>
      </c>
      <c r="D14" s="3" t="s">
        <v>23</v>
      </c>
      <c r="E14" s="3">
        <v>1</v>
      </c>
      <c r="F14" s="3" t="s">
        <v>31</v>
      </c>
      <c r="G14" s="3" t="s">
        <v>20</v>
      </c>
      <c r="H14" s="3" t="s">
        <v>24</v>
      </c>
      <c r="I14" s="3" t="s">
        <v>25</v>
      </c>
      <c r="J14" s="5" t="s">
        <v>30</v>
      </c>
      <c r="K14" s="23"/>
      <c r="L14" s="6" t="s">
        <v>27</v>
      </c>
      <c r="M14" s="7">
        <v>3.21</v>
      </c>
      <c r="N14" s="7">
        <v>0.5</v>
      </c>
      <c r="O14" s="8" t="s">
        <v>28</v>
      </c>
      <c r="P14" s="7">
        <f t="shared" si="4"/>
        <v>21</v>
      </c>
      <c r="Q14" s="32">
        <f t="shared" si="0"/>
        <v>-0.5</v>
      </c>
      <c r="R14" s="9">
        <f t="shared" si="5"/>
        <v>3.9450000000000003</v>
      </c>
      <c r="S14" s="10">
        <f t="shared" si="1"/>
        <v>24.945</v>
      </c>
      <c r="T14" s="11">
        <f t="shared" si="2"/>
        <v>0.5</v>
      </c>
      <c r="U14" s="12">
        <f t="shared" si="3"/>
        <v>0.18785714285714286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8.5" customHeight="1" x14ac:dyDescent="0.2">
      <c r="A15" s="3">
        <v>13</v>
      </c>
      <c r="B15" s="4">
        <v>45388</v>
      </c>
      <c r="C15" s="3" t="s">
        <v>78</v>
      </c>
      <c r="D15" s="3" t="s">
        <v>23</v>
      </c>
      <c r="E15" s="3">
        <v>2</v>
      </c>
      <c r="F15" s="3" t="s">
        <v>48</v>
      </c>
      <c r="G15" s="3" t="s">
        <v>20</v>
      </c>
      <c r="H15" s="3" t="s">
        <v>24</v>
      </c>
      <c r="I15" s="3" t="s">
        <v>25</v>
      </c>
      <c r="J15" s="13" t="s">
        <v>79</v>
      </c>
      <c r="K15" s="23"/>
      <c r="L15" s="6" t="s">
        <v>27</v>
      </c>
      <c r="M15" s="7">
        <v>1.88</v>
      </c>
      <c r="N15" s="7">
        <v>2</v>
      </c>
      <c r="O15" s="8" t="s">
        <v>28</v>
      </c>
      <c r="P15" s="7">
        <f t="shared" si="4"/>
        <v>23</v>
      </c>
      <c r="Q15" s="32">
        <f t="shared" si="0"/>
        <v>-2</v>
      </c>
      <c r="R15" s="9">
        <f t="shared" si="5"/>
        <v>1.9450000000000003</v>
      </c>
      <c r="S15" s="10">
        <f t="shared" si="1"/>
        <v>24.945</v>
      </c>
      <c r="T15" s="11">
        <f t="shared" si="2"/>
        <v>0.46153846153846156</v>
      </c>
      <c r="U15" s="12">
        <f t="shared" si="3"/>
        <v>8.4565217391304362E-2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45388</v>
      </c>
      <c r="C16" s="3" t="s">
        <v>80</v>
      </c>
      <c r="D16" s="3" t="s">
        <v>23</v>
      </c>
      <c r="E16" s="3">
        <v>1</v>
      </c>
      <c r="F16" s="3" t="s">
        <v>45</v>
      </c>
      <c r="G16" s="3" t="s">
        <v>20</v>
      </c>
      <c r="H16" s="3" t="s">
        <v>24</v>
      </c>
      <c r="I16" s="3" t="s">
        <v>25</v>
      </c>
      <c r="J16" s="5" t="s">
        <v>35</v>
      </c>
      <c r="K16" s="23"/>
      <c r="L16" s="6" t="s">
        <v>27</v>
      </c>
      <c r="M16" s="7">
        <v>2.0099999999999998</v>
      </c>
      <c r="N16" s="7">
        <v>1.5</v>
      </c>
      <c r="O16" s="8" t="s">
        <v>28</v>
      </c>
      <c r="P16" s="7">
        <f t="shared" si="4"/>
        <v>24.5</v>
      </c>
      <c r="Q16" s="32">
        <f t="shared" si="0"/>
        <v>-1.5</v>
      </c>
      <c r="R16" s="9">
        <f t="shared" si="5"/>
        <v>0.44500000000000028</v>
      </c>
      <c r="S16" s="10">
        <f t="shared" si="1"/>
        <v>24.945</v>
      </c>
      <c r="T16" s="11">
        <f t="shared" si="2"/>
        <v>0.42857142857142855</v>
      </c>
      <c r="U16" s="12">
        <f t="shared" si="3"/>
        <v>1.8163265306122462E-2</v>
      </c>
      <c r="V16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8.5" customHeight="1" x14ac:dyDescent="0.2">
      <c r="A17" s="3">
        <v>15</v>
      </c>
      <c r="B17" s="4">
        <v>45388</v>
      </c>
      <c r="C17" s="3" t="s">
        <v>81</v>
      </c>
      <c r="D17" s="3" t="s">
        <v>42</v>
      </c>
      <c r="E17" s="3">
        <v>2</v>
      </c>
      <c r="F17" s="3" t="s">
        <v>82</v>
      </c>
      <c r="G17" s="3" t="s">
        <v>20</v>
      </c>
      <c r="H17" s="3" t="s">
        <v>24</v>
      </c>
      <c r="I17" s="3" t="s">
        <v>25</v>
      </c>
      <c r="J17" s="13" t="s">
        <v>83</v>
      </c>
      <c r="K17" s="23"/>
      <c r="L17" s="6" t="s">
        <v>22</v>
      </c>
      <c r="M17" s="7">
        <v>2.41</v>
      </c>
      <c r="N17" s="7">
        <v>1.5</v>
      </c>
      <c r="O17" s="8" t="s">
        <v>28</v>
      </c>
      <c r="P17" s="7">
        <f t="shared" si="4"/>
        <v>26</v>
      </c>
      <c r="Q17" s="28">
        <f t="shared" si="0"/>
        <v>2.1150000000000002</v>
      </c>
      <c r="R17" s="9">
        <f t="shared" si="5"/>
        <v>2.5600000000000005</v>
      </c>
      <c r="S17" s="10">
        <f t="shared" si="1"/>
        <v>28.560000000000002</v>
      </c>
      <c r="T17" s="11">
        <f t="shared" si="2"/>
        <v>0.46666666666666667</v>
      </c>
      <c r="U17" s="12">
        <f t="shared" si="3"/>
        <v>9.8461538461538545E-2</v>
      </c>
      <c r="V17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45388</v>
      </c>
      <c r="C18" s="3" t="s">
        <v>84</v>
      </c>
      <c r="D18" s="3" t="s">
        <v>23</v>
      </c>
      <c r="E18" s="3">
        <v>1</v>
      </c>
      <c r="F18" s="3" t="s">
        <v>85</v>
      </c>
      <c r="G18" s="3" t="s">
        <v>20</v>
      </c>
      <c r="H18" s="3" t="s">
        <v>86</v>
      </c>
      <c r="I18" s="3" t="s">
        <v>21</v>
      </c>
      <c r="J18" s="13" t="s">
        <v>87</v>
      </c>
      <c r="K18" s="23"/>
      <c r="L18" s="6" t="s">
        <v>22</v>
      </c>
      <c r="M18" s="7">
        <v>1.9</v>
      </c>
      <c r="N18" s="7">
        <v>3</v>
      </c>
      <c r="O18" s="8" t="s">
        <v>28</v>
      </c>
      <c r="P18" s="7">
        <f t="shared" si="4"/>
        <v>29</v>
      </c>
      <c r="Q18" s="28">
        <f t="shared" si="0"/>
        <v>2.6999999999999993</v>
      </c>
      <c r="R18" s="9">
        <f t="shared" si="5"/>
        <v>5.26</v>
      </c>
      <c r="S18" s="10">
        <f t="shared" si="1"/>
        <v>34.26</v>
      </c>
      <c r="T18" s="11">
        <f t="shared" si="2"/>
        <v>0.5</v>
      </c>
      <c r="U18" s="12">
        <f t="shared" si="3"/>
        <v>0.18137931034482752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" customHeight="1" x14ac:dyDescent="0.2">
      <c r="A19" s="3">
        <v>17</v>
      </c>
      <c r="B19" s="4">
        <v>45388</v>
      </c>
      <c r="C19" s="3" t="s">
        <v>84</v>
      </c>
      <c r="D19" s="3" t="s">
        <v>23</v>
      </c>
      <c r="E19" s="3">
        <v>1</v>
      </c>
      <c r="F19" s="3" t="s">
        <v>88</v>
      </c>
      <c r="G19" s="3" t="s">
        <v>20</v>
      </c>
      <c r="H19" s="3" t="s">
        <v>86</v>
      </c>
      <c r="I19" s="3" t="s">
        <v>21</v>
      </c>
      <c r="J19" s="13" t="s">
        <v>87</v>
      </c>
      <c r="K19" s="23"/>
      <c r="L19" s="6" t="s">
        <v>22</v>
      </c>
      <c r="M19" s="7">
        <v>1.45</v>
      </c>
      <c r="N19" s="7">
        <v>1.5</v>
      </c>
      <c r="O19" s="8" t="s">
        <v>28</v>
      </c>
      <c r="P19" s="7">
        <f t="shared" si="4"/>
        <v>30.5</v>
      </c>
      <c r="Q19" s="28">
        <f t="shared" si="0"/>
        <v>0.67499999999999982</v>
      </c>
      <c r="R19" s="9">
        <f t="shared" si="5"/>
        <v>5.9349999999999996</v>
      </c>
      <c r="S19" s="10">
        <f t="shared" si="1"/>
        <v>36.435000000000002</v>
      </c>
      <c r="T19" s="11">
        <f t="shared" si="2"/>
        <v>0.52941176470588236</v>
      </c>
      <c r="U19" s="12">
        <f t="shared" si="3"/>
        <v>0.1945901639344263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45389</v>
      </c>
      <c r="C20" s="3" t="s">
        <v>89</v>
      </c>
      <c r="D20" s="3" t="s">
        <v>23</v>
      </c>
      <c r="E20" s="3">
        <v>1</v>
      </c>
      <c r="F20" s="3" t="s">
        <v>38</v>
      </c>
      <c r="G20" s="3" t="s">
        <v>20</v>
      </c>
      <c r="H20" s="3" t="s">
        <v>24</v>
      </c>
      <c r="I20" s="3" t="s">
        <v>25</v>
      </c>
      <c r="J20" s="33" t="s">
        <v>90</v>
      </c>
      <c r="K20" s="23" t="s">
        <v>91</v>
      </c>
      <c r="L20" s="6" t="s">
        <v>22</v>
      </c>
      <c r="M20" s="7">
        <v>1</v>
      </c>
      <c r="N20" s="7">
        <v>1.5</v>
      </c>
      <c r="O20" s="8" t="s">
        <v>28</v>
      </c>
      <c r="P20" s="7">
        <f t="shared" si="4"/>
        <v>32</v>
      </c>
      <c r="Q20" s="36">
        <f t="shared" si="0"/>
        <v>0</v>
      </c>
      <c r="R20" s="9">
        <f t="shared" si="5"/>
        <v>5.9349999999999996</v>
      </c>
      <c r="S20" s="10">
        <f t="shared" si="1"/>
        <v>37.935000000000002</v>
      </c>
      <c r="T20" s="11">
        <f t="shared" si="2"/>
        <v>0.55555555555555558</v>
      </c>
      <c r="U20" s="12">
        <f t="shared" si="3"/>
        <v>0.18546875000000007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8.5" customHeight="1" x14ac:dyDescent="0.2">
      <c r="A21" s="3">
        <v>19</v>
      </c>
      <c r="B21" s="4">
        <v>45389</v>
      </c>
      <c r="C21" s="3" t="s">
        <v>92</v>
      </c>
      <c r="D21" s="3" t="s">
        <v>23</v>
      </c>
      <c r="E21" s="3">
        <v>2</v>
      </c>
      <c r="F21" s="3" t="s">
        <v>93</v>
      </c>
      <c r="G21" s="3" t="s">
        <v>20</v>
      </c>
      <c r="H21" s="3" t="s">
        <v>24</v>
      </c>
      <c r="I21" s="3" t="s">
        <v>25</v>
      </c>
      <c r="J21" s="5" t="s">
        <v>94</v>
      </c>
      <c r="K21" s="23" t="s">
        <v>76</v>
      </c>
      <c r="L21" s="6" t="s">
        <v>27</v>
      </c>
      <c r="M21" s="7">
        <v>1.92</v>
      </c>
      <c r="N21" s="7">
        <v>2</v>
      </c>
      <c r="O21" s="8" t="s">
        <v>28</v>
      </c>
      <c r="P21" s="7">
        <f t="shared" si="4"/>
        <v>34</v>
      </c>
      <c r="Q21" s="32">
        <f t="shared" si="0"/>
        <v>-2</v>
      </c>
      <c r="R21" s="9">
        <f t="shared" si="5"/>
        <v>3.9349999999999996</v>
      </c>
      <c r="S21" s="10">
        <f t="shared" si="1"/>
        <v>37.935000000000002</v>
      </c>
      <c r="T21" s="11">
        <f t="shared" si="2"/>
        <v>0.52631578947368418</v>
      </c>
      <c r="U21" s="12">
        <f t="shared" si="3"/>
        <v>0.11573529411764713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8.5" customHeight="1" x14ac:dyDescent="0.2">
      <c r="A22" s="3">
        <v>20</v>
      </c>
      <c r="B22" s="4">
        <v>45389</v>
      </c>
      <c r="C22" s="3" t="s">
        <v>95</v>
      </c>
      <c r="D22" s="3" t="s">
        <v>23</v>
      </c>
      <c r="E22" s="3">
        <v>2</v>
      </c>
      <c r="F22" s="3" t="s">
        <v>48</v>
      </c>
      <c r="G22" s="3" t="s">
        <v>20</v>
      </c>
      <c r="H22" s="3" t="s">
        <v>24</v>
      </c>
      <c r="I22" s="3" t="s">
        <v>25</v>
      </c>
      <c r="J22" s="37" t="s">
        <v>96</v>
      </c>
      <c r="K22" s="23" t="s">
        <v>97</v>
      </c>
      <c r="L22" s="6" t="s">
        <v>27</v>
      </c>
      <c r="M22" s="7">
        <v>2.16</v>
      </c>
      <c r="N22" s="7">
        <v>1</v>
      </c>
      <c r="O22" s="8" t="s">
        <v>28</v>
      </c>
      <c r="P22" s="7">
        <f t="shared" si="4"/>
        <v>35</v>
      </c>
      <c r="Q22" s="32">
        <f t="shared" si="0"/>
        <v>-1</v>
      </c>
      <c r="R22" s="9">
        <f t="shared" si="5"/>
        <v>2.9349999999999996</v>
      </c>
      <c r="S22" s="10">
        <f t="shared" si="1"/>
        <v>37.935000000000002</v>
      </c>
      <c r="T22" s="11">
        <f t="shared" si="2"/>
        <v>0.5</v>
      </c>
      <c r="U22" s="12">
        <f t="shared" si="3"/>
        <v>8.3857142857142922E-2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.75" customHeight="1" x14ac:dyDescent="0.2">
      <c r="A23" s="3">
        <v>21</v>
      </c>
      <c r="B23" s="4">
        <v>45389</v>
      </c>
      <c r="C23" s="3" t="s">
        <v>98</v>
      </c>
      <c r="D23" s="3" t="s">
        <v>23</v>
      </c>
      <c r="E23" s="3">
        <v>1</v>
      </c>
      <c r="F23" s="3" t="s">
        <v>38</v>
      </c>
      <c r="G23" s="34" t="s">
        <v>20</v>
      </c>
      <c r="H23" s="3" t="s">
        <v>24</v>
      </c>
      <c r="I23" s="3" t="s">
        <v>25</v>
      </c>
      <c r="J23" s="5" t="s">
        <v>30</v>
      </c>
      <c r="K23" s="23"/>
      <c r="L23" s="6" t="s">
        <v>27</v>
      </c>
      <c r="M23" s="7">
        <v>1.88</v>
      </c>
      <c r="N23" s="7">
        <v>2</v>
      </c>
      <c r="O23" s="8" t="s">
        <v>28</v>
      </c>
      <c r="P23" s="7">
        <f t="shared" si="4"/>
        <v>37</v>
      </c>
      <c r="Q23" s="32">
        <f t="shared" si="0"/>
        <v>-2</v>
      </c>
      <c r="R23" s="9">
        <f t="shared" si="5"/>
        <v>0.93499999999999961</v>
      </c>
      <c r="S23" s="10">
        <f t="shared" si="1"/>
        <v>37.935000000000002</v>
      </c>
      <c r="T23" s="11">
        <f t="shared" si="2"/>
        <v>0.47619047619047616</v>
      </c>
      <c r="U23" s="12">
        <f t="shared" si="3"/>
        <v>2.5270270270270331E-2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.75" customHeight="1" x14ac:dyDescent="0.2">
      <c r="A24" s="3">
        <v>22</v>
      </c>
      <c r="B24" s="4">
        <v>45389</v>
      </c>
      <c r="C24" s="3" t="s">
        <v>99</v>
      </c>
      <c r="D24" s="3" t="s">
        <v>23</v>
      </c>
      <c r="E24" s="3">
        <v>1</v>
      </c>
      <c r="F24" s="3" t="s">
        <v>37</v>
      </c>
      <c r="G24" s="3" t="s">
        <v>20</v>
      </c>
      <c r="H24" s="3" t="s">
        <v>24</v>
      </c>
      <c r="I24" s="3" t="s">
        <v>25</v>
      </c>
      <c r="J24" s="5" t="s">
        <v>90</v>
      </c>
      <c r="K24" s="23" t="s">
        <v>100</v>
      </c>
      <c r="L24" s="6" t="s">
        <v>27</v>
      </c>
      <c r="M24" s="7">
        <v>1.94</v>
      </c>
      <c r="N24" s="7">
        <v>2.5</v>
      </c>
      <c r="O24" s="8" t="s">
        <v>28</v>
      </c>
      <c r="P24" s="7">
        <f t="shared" si="4"/>
        <v>39.5</v>
      </c>
      <c r="Q24" s="32">
        <f t="shared" si="0"/>
        <v>-2.5</v>
      </c>
      <c r="R24" s="9">
        <f t="shared" si="5"/>
        <v>-1.5650000000000004</v>
      </c>
      <c r="S24" s="10">
        <f t="shared" si="1"/>
        <v>37.935000000000002</v>
      </c>
      <c r="T24" s="11">
        <f t="shared" si="2"/>
        <v>0.45454545454545453</v>
      </c>
      <c r="U24" s="12">
        <f t="shared" si="3"/>
        <v>-3.9620253164556904E-2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8.5" customHeight="1" x14ac:dyDescent="0.2">
      <c r="A25" s="3">
        <v>23</v>
      </c>
      <c r="B25" s="4">
        <v>45389</v>
      </c>
      <c r="C25" s="3" t="s">
        <v>101</v>
      </c>
      <c r="D25" s="3" t="s">
        <v>23</v>
      </c>
      <c r="E25" s="3">
        <v>2</v>
      </c>
      <c r="F25" s="3" t="s">
        <v>44</v>
      </c>
      <c r="G25" s="3" t="s">
        <v>20</v>
      </c>
      <c r="H25" s="3" t="s">
        <v>24</v>
      </c>
      <c r="I25" s="3" t="s">
        <v>25</v>
      </c>
      <c r="J25" s="13" t="s">
        <v>102</v>
      </c>
      <c r="K25" s="23"/>
      <c r="L25" s="6" t="s">
        <v>22</v>
      </c>
      <c r="M25" s="7">
        <v>2.39</v>
      </c>
      <c r="N25" s="7">
        <v>1</v>
      </c>
      <c r="O25" s="8" t="s">
        <v>28</v>
      </c>
      <c r="P25" s="7">
        <f t="shared" si="4"/>
        <v>40.5</v>
      </c>
      <c r="Q25" s="28">
        <f t="shared" si="0"/>
        <v>1.3900000000000001</v>
      </c>
      <c r="R25" s="9">
        <f t="shared" si="5"/>
        <v>-0.17500000000000027</v>
      </c>
      <c r="S25" s="10">
        <f t="shared" si="1"/>
        <v>40.325000000000003</v>
      </c>
      <c r="T25" s="11">
        <f t="shared" si="2"/>
        <v>0.47826086956521741</v>
      </c>
      <c r="U25" s="12">
        <f t="shared" si="3"/>
        <v>-4.3209876543209179E-3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45391</v>
      </c>
      <c r="C26" s="3" t="s">
        <v>103</v>
      </c>
      <c r="D26" s="3" t="s">
        <v>42</v>
      </c>
      <c r="E26" s="3">
        <v>1</v>
      </c>
      <c r="F26" s="3" t="s">
        <v>104</v>
      </c>
      <c r="G26" s="3" t="s">
        <v>20</v>
      </c>
      <c r="H26" s="3" t="s">
        <v>86</v>
      </c>
      <c r="I26" s="3" t="s">
        <v>21</v>
      </c>
      <c r="J26" s="5" t="s">
        <v>105</v>
      </c>
      <c r="K26" s="23" t="s">
        <v>39</v>
      </c>
      <c r="L26" s="6" t="s">
        <v>27</v>
      </c>
      <c r="M26" s="7">
        <v>1.95</v>
      </c>
      <c r="N26" s="7">
        <v>2</v>
      </c>
      <c r="O26" s="8" t="s">
        <v>28</v>
      </c>
      <c r="P26" s="7">
        <f t="shared" si="4"/>
        <v>42.5</v>
      </c>
      <c r="Q26" s="32">
        <f t="shared" si="0"/>
        <v>-2</v>
      </c>
      <c r="R26" s="9">
        <f t="shared" si="5"/>
        <v>-2.1750000000000003</v>
      </c>
      <c r="S26" s="10">
        <f t="shared" si="1"/>
        <v>40.325000000000003</v>
      </c>
      <c r="T26" s="11">
        <f t="shared" si="2"/>
        <v>0.45833333333333331</v>
      </c>
      <c r="U26" s="12">
        <f t="shared" si="3"/>
        <v>-5.1176470588235226E-2</v>
      </c>
      <c r="V26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8.5" customHeight="1" x14ac:dyDescent="0.2">
      <c r="A27" s="3">
        <v>25</v>
      </c>
      <c r="B27" s="4">
        <v>45395</v>
      </c>
      <c r="C27" s="3" t="s">
        <v>106</v>
      </c>
      <c r="D27" s="3" t="s">
        <v>23</v>
      </c>
      <c r="E27" s="3">
        <v>2</v>
      </c>
      <c r="F27" s="3" t="s">
        <v>107</v>
      </c>
      <c r="G27" s="3" t="s">
        <v>20</v>
      </c>
      <c r="H27" s="3" t="s">
        <v>24</v>
      </c>
      <c r="I27" s="3" t="s">
        <v>25</v>
      </c>
      <c r="J27" s="5" t="s">
        <v>108</v>
      </c>
      <c r="K27" s="23" t="s">
        <v>109</v>
      </c>
      <c r="L27" s="6" t="s">
        <v>27</v>
      </c>
      <c r="M27" s="7">
        <v>2.2400000000000002</v>
      </c>
      <c r="N27" s="7">
        <v>1.5</v>
      </c>
      <c r="O27" s="8" t="s">
        <v>28</v>
      </c>
      <c r="P27" s="7">
        <f t="shared" si="4"/>
        <v>44</v>
      </c>
      <c r="Q27" s="32">
        <f t="shared" si="0"/>
        <v>-1.5</v>
      </c>
      <c r="R27" s="9">
        <f t="shared" si="5"/>
        <v>-3.6750000000000003</v>
      </c>
      <c r="S27" s="10">
        <f t="shared" si="1"/>
        <v>40.325000000000003</v>
      </c>
      <c r="T27" s="11">
        <f t="shared" si="2"/>
        <v>0.44</v>
      </c>
      <c r="U27" s="12">
        <f t="shared" si="3"/>
        <v>-8.3522727272727207E-2</v>
      </c>
      <c r="V27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 x14ac:dyDescent="0.2">
      <c r="A28" s="3">
        <v>26</v>
      </c>
      <c r="B28" s="4">
        <v>45395</v>
      </c>
      <c r="C28" s="3" t="s">
        <v>110</v>
      </c>
      <c r="D28" s="3" t="s">
        <v>23</v>
      </c>
      <c r="E28" s="3">
        <v>1</v>
      </c>
      <c r="F28" s="3" t="s">
        <v>34</v>
      </c>
      <c r="G28" s="3" t="s">
        <v>20</v>
      </c>
      <c r="H28" s="3" t="s">
        <v>24</v>
      </c>
      <c r="I28" s="3" t="s">
        <v>25</v>
      </c>
      <c r="J28" s="13" t="s">
        <v>111</v>
      </c>
      <c r="K28" s="23"/>
      <c r="L28" s="6" t="s">
        <v>22</v>
      </c>
      <c r="M28" s="7">
        <v>2.64</v>
      </c>
      <c r="N28" s="7">
        <v>1</v>
      </c>
      <c r="O28" s="8" t="s">
        <v>28</v>
      </c>
      <c r="P28" s="7">
        <f t="shared" si="4"/>
        <v>45</v>
      </c>
      <c r="Q28" s="28">
        <f t="shared" si="0"/>
        <v>1.6400000000000001</v>
      </c>
      <c r="R28" s="9">
        <f t="shared" si="5"/>
        <v>-2.0350000000000001</v>
      </c>
      <c r="S28" s="10">
        <f t="shared" si="1"/>
        <v>42.965000000000003</v>
      </c>
      <c r="T28" s="11">
        <f t="shared" si="2"/>
        <v>0.46153846153846156</v>
      </c>
      <c r="U28" s="12">
        <f t="shared" si="3"/>
        <v>-4.522222222222215E-2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8.5" customHeight="1" x14ac:dyDescent="0.2">
      <c r="A29" s="3">
        <v>27</v>
      </c>
      <c r="B29" s="4">
        <v>45395</v>
      </c>
      <c r="C29" s="3" t="s">
        <v>112</v>
      </c>
      <c r="D29" s="3" t="s">
        <v>23</v>
      </c>
      <c r="E29" s="3">
        <v>2</v>
      </c>
      <c r="F29" s="3" t="s">
        <v>113</v>
      </c>
      <c r="G29" s="3" t="s">
        <v>20</v>
      </c>
      <c r="H29" s="3" t="s">
        <v>24</v>
      </c>
      <c r="I29" s="3" t="s">
        <v>25</v>
      </c>
      <c r="J29" s="13" t="s">
        <v>114</v>
      </c>
      <c r="K29" s="23"/>
      <c r="L29" s="6" t="s">
        <v>22</v>
      </c>
      <c r="M29" s="7">
        <v>2.77</v>
      </c>
      <c r="N29" s="7">
        <v>2</v>
      </c>
      <c r="O29" s="8" t="s">
        <v>28</v>
      </c>
      <c r="P29" s="7">
        <f t="shared" si="4"/>
        <v>47</v>
      </c>
      <c r="Q29" s="28">
        <f t="shared" si="0"/>
        <v>3.54</v>
      </c>
      <c r="R29" s="9">
        <f t="shared" si="5"/>
        <v>1.5049999999999999</v>
      </c>
      <c r="S29" s="10">
        <f t="shared" si="1"/>
        <v>48.505000000000003</v>
      </c>
      <c r="T29" s="11">
        <f t="shared" si="2"/>
        <v>0.48148148148148145</v>
      </c>
      <c r="U29" s="12">
        <f t="shared" si="3"/>
        <v>3.2021276595744733E-2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8.5" customHeight="1" x14ac:dyDescent="0.2">
      <c r="A30" s="3">
        <v>28</v>
      </c>
      <c r="B30" s="4">
        <v>45395</v>
      </c>
      <c r="C30" s="3" t="s">
        <v>115</v>
      </c>
      <c r="D30" s="3" t="s">
        <v>42</v>
      </c>
      <c r="E30" s="3">
        <v>2</v>
      </c>
      <c r="F30" s="3" t="s">
        <v>116</v>
      </c>
      <c r="G30" s="3" t="s">
        <v>20</v>
      </c>
      <c r="H30" s="3" t="s">
        <v>24</v>
      </c>
      <c r="I30" s="3" t="s">
        <v>25</v>
      </c>
      <c r="J30" s="13" t="s">
        <v>117</v>
      </c>
      <c r="K30" s="23"/>
      <c r="L30" s="6" t="s">
        <v>27</v>
      </c>
      <c r="M30" s="7">
        <v>2.91</v>
      </c>
      <c r="N30" s="7">
        <v>1.5</v>
      </c>
      <c r="O30" s="8" t="s">
        <v>28</v>
      </c>
      <c r="P30" s="7">
        <f t="shared" si="4"/>
        <v>48.5</v>
      </c>
      <c r="Q30" s="32">
        <f t="shared" si="0"/>
        <v>-1.5</v>
      </c>
      <c r="R30" s="9">
        <f t="shared" si="5"/>
        <v>4.9999999999998934E-3</v>
      </c>
      <c r="S30" s="10">
        <f t="shared" si="1"/>
        <v>48.505000000000003</v>
      </c>
      <c r="T30" s="11">
        <f t="shared" si="2"/>
        <v>0.4642857142857143</v>
      </c>
      <c r="U30" s="12">
        <f t="shared" si="3"/>
        <v>1.0309278350520738E-4</v>
      </c>
      <c r="V30">
        <f>COUNTIF($L$2:L30,1)</f>
        <v>13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" customHeight="1" x14ac:dyDescent="0.2">
      <c r="A31" s="3">
        <v>29</v>
      </c>
      <c r="B31" s="4">
        <v>45395</v>
      </c>
      <c r="C31" s="3" t="s">
        <v>118</v>
      </c>
      <c r="D31" s="3" t="s">
        <v>23</v>
      </c>
      <c r="E31" s="3">
        <v>1</v>
      </c>
      <c r="F31" s="3" t="s">
        <v>34</v>
      </c>
      <c r="G31" s="3" t="s">
        <v>20</v>
      </c>
      <c r="H31" s="3" t="s">
        <v>86</v>
      </c>
      <c r="I31" s="3" t="s">
        <v>21</v>
      </c>
      <c r="J31" s="33" t="s">
        <v>75</v>
      </c>
      <c r="K31" s="23"/>
      <c r="L31" s="6" t="s">
        <v>22</v>
      </c>
      <c r="M31" s="7">
        <v>1</v>
      </c>
      <c r="N31" s="7">
        <v>1.5</v>
      </c>
      <c r="O31" s="8" t="s">
        <v>28</v>
      </c>
      <c r="P31" s="7">
        <f t="shared" si="4"/>
        <v>50</v>
      </c>
      <c r="Q31" s="36">
        <f t="shared" si="0"/>
        <v>0</v>
      </c>
      <c r="R31" s="9">
        <f t="shared" si="5"/>
        <v>4.9999999999998934E-3</v>
      </c>
      <c r="S31" s="10">
        <f t="shared" si="1"/>
        <v>50.005000000000003</v>
      </c>
      <c r="T31" s="11">
        <f t="shared" si="2"/>
        <v>0.48275862068965519</v>
      </c>
      <c r="U31" s="12">
        <f t="shared" si="3"/>
        <v>1.0000000000005117E-4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9.5" customHeight="1" x14ac:dyDescent="0.2">
      <c r="A32" s="3">
        <v>30</v>
      </c>
      <c r="B32" s="4">
        <v>45395</v>
      </c>
      <c r="C32" s="3" t="s">
        <v>119</v>
      </c>
      <c r="D32" s="3" t="s">
        <v>23</v>
      </c>
      <c r="E32" s="3">
        <v>1</v>
      </c>
      <c r="F32" s="3" t="s">
        <v>45</v>
      </c>
      <c r="G32" s="3" t="s">
        <v>20</v>
      </c>
      <c r="H32" s="3" t="s">
        <v>24</v>
      </c>
      <c r="I32" s="3" t="s">
        <v>25</v>
      </c>
      <c r="J32" s="13" t="s">
        <v>30</v>
      </c>
      <c r="K32" s="23"/>
      <c r="L32" s="6" t="s">
        <v>22</v>
      </c>
      <c r="M32" s="7">
        <v>1.5</v>
      </c>
      <c r="N32" s="7">
        <v>1.5</v>
      </c>
      <c r="O32" s="8" t="s">
        <v>28</v>
      </c>
      <c r="P32" s="7">
        <f t="shared" si="4"/>
        <v>51.5</v>
      </c>
      <c r="Q32" s="28">
        <f t="shared" si="0"/>
        <v>0.75</v>
      </c>
      <c r="R32" s="9">
        <f t="shared" si="5"/>
        <v>0.75499999999999989</v>
      </c>
      <c r="S32" s="10">
        <f t="shared" si="1"/>
        <v>52.255000000000003</v>
      </c>
      <c r="T32" s="11">
        <f t="shared" si="2"/>
        <v>0.5</v>
      </c>
      <c r="U32" s="12">
        <f t="shared" si="3"/>
        <v>1.4660194174757332E-2</v>
      </c>
      <c r="V32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8.5" customHeight="1" x14ac:dyDescent="0.2">
      <c r="A33" s="3">
        <v>31</v>
      </c>
      <c r="B33" s="4">
        <v>45395</v>
      </c>
      <c r="C33" s="3" t="s">
        <v>120</v>
      </c>
      <c r="D33" s="3" t="s">
        <v>23</v>
      </c>
      <c r="E33" s="3">
        <v>2</v>
      </c>
      <c r="F33" s="3" t="s">
        <v>121</v>
      </c>
      <c r="G33" s="3" t="s">
        <v>20</v>
      </c>
      <c r="H33" s="3" t="s">
        <v>24</v>
      </c>
      <c r="I33" s="3" t="s">
        <v>25</v>
      </c>
      <c r="J33" s="13" t="s">
        <v>122</v>
      </c>
      <c r="K33" s="23"/>
      <c r="L33" s="6" t="s">
        <v>22</v>
      </c>
      <c r="M33" s="7">
        <v>2.87</v>
      </c>
      <c r="N33" s="7">
        <v>1</v>
      </c>
      <c r="O33" s="8" t="s">
        <v>28</v>
      </c>
      <c r="P33" s="7">
        <f t="shared" si="4"/>
        <v>52.5</v>
      </c>
      <c r="Q33" s="28">
        <f t="shared" si="0"/>
        <v>1.87</v>
      </c>
      <c r="R33" s="9">
        <f t="shared" si="5"/>
        <v>2.625</v>
      </c>
      <c r="S33" s="10">
        <f t="shared" si="1"/>
        <v>55.125</v>
      </c>
      <c r="T33" s="11">
        <f t="shared" si="2"/>
        <v>0.5161290322580645</v>
      </c>
      <c r="U33" s="12">
        <f t="shared" si="3"/>
        <v>0.05</v>
      </c>
      <c r="V33">
        <f>COUNTIF($L$2:L33,1)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45396</v>
      </c>
      <c r="C34" s="3" t="s">
        <v>123</v>
      </c>
      <c r="D34" s="3" t="s">
        <v>23</v>
      </c>
      <c r="E34" s="3">
        <v>1</v>
      </c>
      <c r="F34" s="3" t="s">
        <v>124</v>
      </c>
      <c r="G34" s="3" t="s">
        <v>20</v>
      </c>
      <c r="H34" s="3" t="s">
        <v>86</v>
      </c>
      <c r="I34" s="3" t="s">
        <v>21</v>
      </c>
      <c r="J34" s="13" t="s">
        <v>125</v>
      </c>
      <c r="K34" s="23"/>
      <c r="L34" s="6" t="s">
        <v>22</v>
      </c>
      <c r="M34" s="7">
        <v>1.8</v>
      </c>
      <c r="N34" s="7">
        <v>3</v>
      </c>
      <c r="O34" s="8" t="s">
        <v>28</v>
      </c>
      <c r="P34" s="7">
        <f t="shared" si="4"/>
        <v>55.5</v>
      </c>
      <c r="Q34" s="28">
        <f t="shared" si="0"/>
        <v>2.4000000000000004</v>
      </c>
      <c r="R34" s="9">
        <f t="shared" si="5"/>
        <v>5.0250000000000004</v>
      </c>
      <c r="S34" s="10">
        <f t="shared" si="1"/>
        <v>60.524999999999999</v>
      </c>
      <c r="T34" s="11">
        <f t="shared" si="2"/>
        <v>0.53125</v>
      </c>
      <c r="U34" s="12">
        <f t="shared" si="3"/>
        <v>9.0540540540540518E-2</v>
      </c>
      <c r="V3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0.25" customHeight="1" x14ac:dyDescent="0.2">
      <c r="A35" s="3">
        <v>33</v>
      </c>
      <c r="B35" s="4">
        <v>45396</v>
      </c>
      <c r="C35" s="3" t="s">
        <v>126</v>
      </c>
      <c r="D35" s="3" t="s">
        <v>23</v>
      </c>
      <c r="E35" s="3">
        <v>1</v>
      </c>
      <c r="F35" s="3" t="s">
        <v>38</v>
      </c>
      <c r="G35" s="3" t="s">
        <v>20</v>
      </c>
      <c r="H35" s="3" t="s">
        <v>24</v>
      </c>
      <c r="I35" s="3" t="s">
        <v>25</v>
      </c>
      <c r="J35" s="13" t="s">
        <v>29</v>
      </c>
      <c r="K35" s="23"/>
      <c r="L35" s="6" t="s">
        <v>22</v>
      </c>
      <c r="M35" s="7">
        <v>1.9</v>
      </c>
      <c r="N35" s="7">
        <v>1.5</v>
      </c>
      <c r="O35" s="8" t="s">
        <v>28</v>
      </c>
      <c r="P35" s="7">
        <f t="shared" si="4"/>
        <v>57</v>
      </c>
      <c r="Q35" s="28">
        <f t="shared" si="0"/>
        <v>1.3499999999999996</v>
      </c>
      <c r="R35" s="9">
        <f t="shared" si="5"/>
        <v>6.375</v>
      </c>
      <c r="S35" s="10">
        <f t="shared" si="1"/>
        <v>63.375</v>
      </c>
      <c r="T35" s="11">
        <f t="shared" si="2"/>
        <v>0.54545454545454541</v>
      </c>
      <c r="U35" s="12">
        <f t="shared" si="3"/>
        <v>0.1118421052631579</v>
      </c>
      <c r="V35">
        <f>COUNTIF($L$2:L35,1)</f>
        <v>18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8" customHeight="1" x14ac:dyDescent="0.2">
      <c r="A36" s="3">
        <v>34</v>
      </c>
      <c r="B36" s="4">
        <v>45396</v>
      </c>
      <c r="C36" s="3" t="s">
        <v>123</v>
      </c>
      <c r="D36" s="3" t="s">
        <v>23</v>
      </c>
      <c r="E36" s="3">
        <v>1</v>
      </c>
      <c r="F36" s="3" t="s">
        <v>127</v>
      </c>
      <c r="G36" s="3" t="s">
        <v>20</v>
      </c>
      <c r="H36" s="3" t="s">
        <v>24</v>
      </c>
      <c r="I36" s="3" t="s">
        <v>25</v>
      </c>
      <c r="J36" s="13" t="s">
        <v>125</v>
      </c>
      <c r="K36" s="23"/>
      <c r="L36" s="6" t="s">
        <v>22</v>
      </c>
      <c r="M36" s="7">
        <v>1.8</v>
      </c>
      <c r="N36" s="7">
        <v>2</v>
      </c>
      <c r="O36" s="8" t="s">
        <v>28</v>
      </c>
      <c r="P36" s="7">
        <f t="shared" si="4"/>
        <v>59</v>
      </c>
      <c r="Q36" s="28">
        <f t="shared" si="0"/>
        <v>1.6</v>
      </c>
      <c r="R36" s="9">
        <f t="shared" si="5"/>
        <v>7.9749999999999996</v>
      </c>
      <c r="S36" s="10">
        <f t="shared" si="1"/>
        <v>66.974999999999994</v>
      </c>
      <c r="T36" s="11">
        <f t="shared" si="2"/>
        <v>0.55882352941176472</v>
      </c>
      <c r="U36" s="12">
        <f t="shared" si="3"/>
        <v>0.13516949152542362</v>
      </c>
      <c r="V36">
        <f>COUNTIF($L$2:L36,1)</f>
        <v>19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8.5" customHeight="1" x14ac:dyDescent="0.2">
      <c r="A37" s="3">
        <v>35</v>
      </c>
      <c r="B37" s="4">
        <v>45396</v>
      </c>
      <c r="C37" s="3" t="s">
        <v>128</v>
      </c>
      <c r="D37" s="3" t="s">
        <v>23</v>
      </c>
      <c r="E37" s="3">
        <v>2</v>
      </c>
      <c r="F37" s="3" t="s">
        <v>44</v>
      </c>
      <c r="G37" s="3" t="s">
        <v>20</v>
      </c>
      <c r="H37" s="3" t="s">
        <v>24</v>
      </c>
      <c r="I37" s="3" t="s">
        <v>25</v>
      </c>
      <c r="J37" s="13" t="s">
        <v>129</v>
      </c>
      <c r="K37" s="23" t="s">
        <v>39</v>
      </c>
      <c r="L37" s="6" t="s">
        <v>27</v>
      </c>
      <c r="M37" s="7">
        <v>1.9</v>
      </c>
      <c r="N37" s="7">
        <v>2</v>
      </c>
      <c r="O37" s="8" t="s">
        <v>28</v>
      </c>
      <c r="P37" s="7">
        <f t="shared" si="4"/>
        <v>61</v>
      </c>
      <c r="Q37" s="32">
        <f t="shared" si="0"/>
        <v>-2</v>
      </c>
      <c r="R37" s="9">
        <f t="shared" si="5"/>
        <v>5.9749999999999996</v>
      </c>
      <c r="S37" s="10">
        <f t="shared" si="1"/>
        <v>66.974999999999994</v>
      </c>
      <c r="T37" s="11">
        <f t="shared" si="2"/>
        <v>0.54285714285714282</v>
      </c>
      <c r="U37" s="12">
        <f t="shared" si="3"/>
        <v>9.7950819672131054E-2</v>
      </c>
      <c r="V37">
        <f>COUNTIF($L$2:L37,1)</f>
        <v>19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8.5" customHeight="1" x14ac:dyDescent="0.2">
      <c r="A38" s="3">
        <v>36</v>
      </c>
      <c r="B38" s="4">
        <v>45396</v>
      </c>
      <c r="C38" s="3" t="s">
        <v>130</v>
      </c>
      <c r="D38" s="3" t="s">
        <v>23</v>
      </c>
      <c r="E38" s="3">
        <v>2</v>
      </c>
      <c r="F38" s="3" t="s">
        <v>131</v>
      </c>
      <c r="G38" s="3" t="s">
        <v>20</v>
      </c>
      <c r="H38" s="3" t="s">
        <v>24</v>
      </c>
      <c r="I38" s="3" t="s">
        <v>25</v>
      </c>
      <c r="J38" s="13" t="s">
        <v>132</v>
      </c>
      <c r="K38" s="23"/>
      <c r="L38" s="6" t="s">
        <v>22</v>
      </c>
      <c r="M38" s="7">
        <v>2.85</v>
      </c>
      <c r="N38" s="7">
        <v>1</v>
      </c>
      <c r="O38" s="8" t="s">
        <v>28</v>
      </c>
      <c r="P38" s="7">
        <f t="shared" si="4"/>
        <v>62</v>
      </c>
      <c r="Q38" s="28">
        <f t="shared" si="0"/>
        <v>1.85</v>
      </c>
      <c r="R38" s="9">
        <f t="shared" si="5"/>
        <v>7.8249999999999993</v>
      </c>
      <c r="S38" s="10">
        <f t="shared" si="1"/>
        <v>69.825000000000003</v>
      </c>
      <c r="T38" s="11">
        <f t="shared" si="2"/>
        <v>0.55555555555555558</v>
      </c>
      <c r="U38" s="12">
        <f t="shared" si="3"/>
        <v>0.12620967741935488</v>
      </c>
      <c r="V38">
        <f>COUNTIF($L$2:L38,1)</f>
        <v>20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8" customHeight="1" x14ac:dyDescent="0.2">
      <c r="A39" s="3">
        <v>37</v>
      </c>
      <c r="B39" s="4">
        <v>45396</v>
      </c>
      <c r="C39" s="3" t="s">
        <v>133</v>
      </c>
      <c r="D39" s="3" t="s">
        <v>23</v>
      </c>
      <c r="E39" s="3">
        <v>1</v>
      </c>
      <c r="F39" s="3" t="s">
        <v>47</v>
      </c>
      <c r="G39" s="3" t="s">
        <v>20</v>
      </c>
      <c r="H39" s="3" t="s">
        <v>24</v>
      </c>
      <c r="I39" s="3" t="s">
        <v>25</v>
      </c>
      <c r="J39" s="13" t="s">
        <v>41</v>
      </c>
      <c r="K39" s="23"/>
      <c r="L39" s="6" t="s">
        <v>22</v>
      </c>
      <c r="M39" s="7">
        <v>2.14</v>
      </c>
      <c r="N39" s="7">
        <v>2</v>
      </c>
      <c r="O39" s="8" t="s">
        <v>28</v>
      </c>
      <c r="P39" s="7">
        <f t="shared" si="4"/>
        <v>64</v>
      </c>
      <c r="Q39" s="28">
        <f t="shared" si="0"/>
        <v>2.2800000000000002</v>
      </c>
      <c r="R39" s="9">
        <f t="shared" si="5"/>
        <v>10.105</v>
      </c>
      <c r="S39" s="10">
        <f t="shared" si="1"/>
        <v>74.105000000000004</v>
      </c>
      <c r="T39" s="11">
        <f t="shared" si="2"/>
        <v>0.56756756756756754</v>
      </c>
      <c r="U39" s="12">
        <f t="shared" si="3"/>
        <v>0.15789062500000006</v>
      </c>
      <c r="V39">
        <f>COUNTIF($L$2:L39,1)</f>
        <v>21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8" customHeight="1" x14ac:dyDescent="0.2">
      <c r="A40" s="3">
        <v>38</v>
      </c>
      <c r="B40" s="4">
        <v>45396</v>
      </c>
      <c r="C40" s="3" t="s">
        <v>133</v>
      </c>
      <c r="D40" s="3" t="s">
        <v>23</v>
      </c>
      <c r="E40" s="3">
        <v>1</v>
      </c>
      <c r="F40" s="3" t="s">
        <v>45</v>
      </c>
      <c r="G40" s="3" t="s">
        <v>20</v>
      </c>
      <c r="H40" s="3" t="s">
        <v>24</v>
      </c>
      <c r="I40" s="3" t="s">
        <v>25</v>
      </c>
      <c r="J40" s="13" t="s">
        <v>41</v>
      </c>
      <c r="K40" s="23"/>
      <c r="L40" s="6" t="s">
        <v>22</v>
      </c>
      <c r="M40" s="7">
        <v>2.87</v>
      </c>
      <c r="N40" s="7">
        <v>1</v>
      </c>
      <c r="O40" s="8" t="s">
        <v>28</v>
      </c>
      <c r="P40" s="7">
        <f t="shared" si="4"/>
        <v>65</v>
      </c>
      <c r="Q40" s="28">
        <f t="shared" si="0"/>
        <v>1.87</v>
      </c>
      <c r="R40" s="9">
        <f t="shared" si="5"/>
        <v>11.975000000000001</v>
      </c>
      <c r="S40" s="10">
        <f t="shared" si="1"/>
        <v>76.974999999999994</v>
      </c>
      <c r="T40" s="11">
        <f t="shared" si="2"/>
        <v>0.57894736842105265</v>
      </c>
      <c r="U40" s="12">
        <f t="shared" si="3"/>
        <v>0.18423076923076914</v>
      </c>
      <c r="V40">
        <f>COUNTIF($L$2:L40,1)</f>
        <v>22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8" customHeight="1" x14ac:dyDescent="0.2">
      <c r="A41" s="3">
        <v>39</v>
      </c>
      <c r="B41" s="4">
        <v>45398</v>
      </c>
      <c r="C41" s="3" t="s">
        <v>134</v>
      </c>
      <c r="D41" s="3" t="s">
        <v>23</v>
      </c>
      <c r="E41" s="3">
        <v>1</v>
      </c>
      <c r="F41" s="3" t="s">
        <v>135</v>
      </c>
      <c r="G41" s="3" t="s">
        <v>20</v>
      </c>
      <c r="H41" s="3" t="s">
        <v>24</v>
      </c>
      <c r="I41" s="3" t="s">
        <v>21</v>
      </c>
      <c r="J41" s="5" t="s">
        <v>111</v>
      </c>
      <c r="K41" s="23" t="s">
        <v>39</v>
      </c>
      <c r="L41" s="6" t="s">
        <v>27</v>
      </c>
      <c r="M41" s="7">
        <v>2.0499999999999998</v>
      </c>
      <c r="N41" s="7">
        <v>3</v>
      </c>
      <c r="O41" s="8" t="s">
        <v>28</v>
      </c>
      <c r="P41" s="7">
        <f t="shared" si="4"/>
        <v>68</v>
      </c>
      <c r="Q41" s="32">
        <f t="shared" si="0"/>
        <v>-3</v>
      </c>
      <c r="R41" s="9">
        <f t="shared" si="5"/>
        <v>8.9750000000000014</v>
      </c>
      <c r="S41" s="10">
        <f t="shared" si="1"/>
        <v>76.974999999999994</v>
      </c>
      <c r="T41" s="11">
        <f t="shared" si="2"/>
        <v>0.5641025641025641</v>
      </c>
      <c r="U41" s="12">
        <f t="shared" si="3"/>
        <v>0.13198529411764698</v>
      </c>
      <c r="V41">
        <f>COUNTIF($L$2:L41,1)</f>
        <v>22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45398</v>
      </c>
      <c r="C42" s="3" t="s">
        <v>136</v>
      </c>
      <c r="D42" s="3" t="s">
        <v>23</v>
      </c>
      <c r="E42" s="3">
        <v>1</v>
      </c>
      <c r="F42" s="3" t="s">
        <v>137</v>
      </c>
      <c r="G42" s="3" t="s">
        <v>20</v>
      </c>
      <c r="H42" s="3" t="s">
        <v>24</v>
      </c>
      <c r="I42" s="3" t="s">
        <v>21</v>
      </c>
      <c r="J42" s="5" t="s">
        <v>32</v>
      </c>
      <c r="K42" s="23" t="s">
        <v>76</v>
      </c>
      <c r="L42" s="6" t="s">
        <v>27</v>
      </c>
      <c r="M42" s="7">
        <v>1.97</v>
      </c>
      <c r="N42" s="7">
        <v>2</v>
      </c>
      <c r="O42" s="8" t="s">
        <v>28</v>
      </c>
      <c r="P42" s="7">
        <f t="shared" si="4"/>
        <v>70</v>
      </c>
      <c r="Q42" s="32">
        <f t="shared" si="0"/>
        <v>-2</v>
      </c>
      <c r="R42" s="9">
        <f t="shared" si="5"/>
        <v>6.9750000000000014</v>
      </c>
      <c r="S42" s="10">
        <f t="shared" si="1"/>
        <v>76.974999999999994</v>
      </c>
      <c r="T42" s="11">
        <f t="shared" si="2"/>
        <v>0.55000000000000004</v>
      </c>
      <c r="U42" s="12">
        <f t="shared" si="3"/>
        <v>9.9642857142857061E-2</v>
      </c>
      <c r="V42">
        <f>COUNTIF($L$2:L42,1)</f>
        <v>22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8.5" customHeight="1" x14ac:dyDescent="0.2">
      <c r="A43" s="3">
        <v>41</v>
      </c>
      <c r="B43" s="4">
        <v>45399</v>
      </c>
      <c r="C43" s="3" t="s">
        <v>138</v>
      </c>
      <c r="D43" s="3" t="s">
        <v>23</v>
      </c>
      <c r="E43" s="3">
        <v>2</v>
      </c>
      <c r="F43" s="3" t="s">
        <v>139</v>
      </c>
      <c r="G43" s="3" t="s">
        <v>20</v>
      </c>
      <c r="H43" s="3" t="s">
        <v>24</v>
      </c>
      <c r="I43" s="3" t="s">
        <v>25</v>
      </c>
      <c r="J43" s="13" t="s">
        <v>140</v>
      </c>
      <c r="K43" s="23"/>
      <c r="L43" s="6" t="s">
        <v>22</v>
      </c>
      <c r="M43" s="7">
        <v>2.17</v>
      </c>
      <c r="N43" s="7">
        <v>2</v>
      </c>
      <c r="O43" s="8" t="s">
        <v>28</v>
      </c>
      <c r="P43" s="7">
        <f t="shared" si="4"/>
        <v>72</v>
      </c>
      <c r="Q43" s="28">
        <f t="shared" si="0"/>
        <v>2.34</v>
      </c>
      <c r="R43" s="9">
        <f t="shared" si="5"/>
        <v>9.3150000000000013</v>
      </c>
      <c r="S43" s="10">
        <f t="shared" si="1"/>
        <v>81.314999999999998</v>
      </c>
      <c r="T43" s="11">
        <f t="shared" si="2"/>
        <v>0.56097560975609762</v>
      </c>
      <c r="U43" s="12">
        <f t="shared" si="3"/>
        <v>0.12937499999999996</v>
      </c>
      <c r="V43">
        <f>COUNTIF($L$2:L43,1)</f>
        <v>23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8.5" customHeight="1" x14ac:dyDescent="0.2">
      <c r="A44" s="3">
        <v>42</v>
      </c>
      <c r="B44" s="4">
        <v>45401</v>
      </c>
      <c r="C44" s="3" t="s">
        <v>141</v>
      </c>
      <c r="D44" s="3" t="s">
        <v>23</v>
      </c>
      <c r="E44" s="3">
        <v>2</v>
      </c>
      <c r="F44" s="3" t="s">
        <v>142</v>
      </c>
      <c r="G44" s="3" t="s">
        <v>20</v>
      </c>
      <c r="H44" s="3" t="s">
        <v>24</v>
      </c>
      <c r="I44" s="3" t="s">
        <v>25</v>
      </c>
      <c r="J44" s="5" t="s">
        <v>143</v>
      </c>
      <c r="K44" s="23" t="s">
        <v>144</v>
      </c>
      <c r="L44" s="6" t="s">
        <v>27</v>
      </c>
      <c r="M44" s="7">
        <v>2.57</v>
      </c>
      <c r="N44" s="7">
        <v>2</v>
      </c>
      <c r="O44" s="8" t="s">
        <v>28</v>
      </c>
      <c r="P44" s="7">
        <f t="shared" si="4"/>
        <v>74</v>
      </c>
      <c r="Q44" s="32">
        <f t="shared" si="0"/>
        <v>-2</v>
      </c>
      <c r="R44" s="9">
        <f t="shared" si="5"/>
        <v>7.3150000000000013</v>
      </c>
      <c r="S44" s="10">
        <f t="shared" si="1"/>
        <v>81.314999999999998</v>
      </c>
      <c r="T44" s="11">
        <f t="shared" si="2"/>
        <v>0.54761904761904767</v>
      </c>
      <c r="U44" s="12">
        <f t="shared" si="3"/>
        <v>9.8851351351351327E-2</v>
      </c>
      <c r="V44">
        <f>COUNTIF($L$2:L44,1)</f>
        <v>23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8.5" customHeight="1" x14ac:dyDescent="0.2">
      <c r="A45" s="3">
        <v>43</v>
      </c>
      <c r="B45" s="4">
        <v>45401</v>
      </c>
      <c r="C45" s="3" t="s">
        <v>145</v>
      </c>
      <c r="D45" s="3" t="s">
        <v>23</v>
      </c>
      <c r="E45" s="3">
        <v>2</v>
      </c>
      <c r="F45" s="3" t="s">
        <v>146</v>
      </c>
      <c r="G45" s="3" t="s">
        <v>20</v>
      </c>
      <c r="H45" s="3" t="s">
        <v>24</v>
      </c>
      <c r="I45" s="3" t="s">
        <v>25</v>
      </c>
      <c r="J45" s="13" t="s">
        <v>147</v>
      </c>
      <c r="K45" s="23" t="s">
        <v>76</v>
      </c>
      <c r="L45" s="6" t="s">
        <v>27</v>
      </c>
      <c r="M45" s="7">
        <v>3.16</v>
      </c>
      <c r="N45" s="7">
        <v>1</v>
      </c>
      <c r="O45" s="8" t="s">
        <v>28</v>
      </c>
      <c r="P45" s="7">
        <f t="shared" si="4"/>
        <v>75</v>
      </c>
      <c r="Q45" s="32">
        <f t="shared" si="0"/>
        <v>-1</v>
      </c>
      <c r="R45" s="9">
        <f t="shared" si="5"/>
        <v>6.3150000000000013</v>
      </c>
      <c r="S45" s="10">
        <f t="shared" si="1"/>
        <v>81.314999999999998</v>
      </c>
      <c r="T45" s="11">
        <f t="shared" si="2"/>
        <v>0.53488372093023251</v>
      </c>
      <c r="U45" s="12">
        <f t="shared" si="3"/>
        <v>8.4199999999999969E-2</v>
      </c>
      <c r="V45">
        <f>COUNTIF($L$2:L45,1)</f>
        <v>23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8.5" customHeight="1" x14ac:dyDescent="0.2">
      <c r="A46" s="3">
        <v>44</v>
      </c>
      <c r="B46" s="4">
        <v>45402</v>
      </c>
      <c r="C46" s="3" t="s">
        <v>148</v>
      </c>
      <c r="D46" s="3" t="s">
        <v>23</v>
      </c>
      <c r="E46" s="3">
        <v>2</v>
      </c>
      <c r="F46" s="3" t="s">
        <v>149</v>
      </c>
      <c r="G46" s="3" t="s">
        <v>20</v>
      </c>
      <c r="H46" s="3" t="s">
        <v>24</v>
      </c>
      <c r="I46" s="3" t="s">
        <v>25</v>
      </c>
      <c r="J46" s="13" t="s">
        <v>150</v>
      </c>
      <c r="K46" s="23"/>
      <c r="L46" s="6" t="s">
        <v>22</v>
      </c>
      <c r="M46" s="7">
        <v>3.25</v>
      </c>
      <c r="N46" s="7">
        <v>1.5</v>
      </c>
      <c r="O46" s="8" t="s">
        <v>28</v>
      </c>
      <c r="P46" s="7">
        <f t="shared" si="4"/>
        <v>76.5</v>
      </c>
      <c r="Q46" s="28">
        <f t="shared" si="0"/>
        <v>3.375</v>
      </c>
      <c r="R46" s="9">
        <f t="shared" si="5"/>
        <v>9.6900000000000013</v>
      </c>
      <c r="S46" s="10">
        <f t="shared" si="1"/>
        <v>86.19</v>
      </c>
      <c r="T46" s="11">
        <f t="shared" si="2"/>
        <v>0.54545454545454541</v>
      </c>
      <c r="U46" s="12">
        <f t="shared" si="3"/>
        <v>0.12666666666666665</v>
      </c>
      <c r="V46">
        <f>COUNTIF($L$2:L46,1)</f>
        <v>24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45402</v>
      </c>
      <c r="C47" s="3" t="s">
        <v>151</v>
      </c>
      <c r="D47" s="3" t="s">
        <v>23</v>
      </c>
      <c r="E47" s="3">
        <v>1</v>
      </c>
      <c r="F47" s="3" t="s">
        <v>38</v>
      </c>
      <c r="G47" s="3" t="s">
        <v>20</v>
      </c>
      <c r="H47" s="3" t="s">
        <v>24</v>
      </c>
      <c r="I47" s="3" t="s">
        <v>25</v>
      </c>
      <c r="J47" s="13" t="s">
        <v>152</v>
      </c>
      <c r="K47" s="23"/>
      <c r="L47" s="6" t="s">
        <v>22</v>
      </c>
      <c r="M47" s="7">
        <v>1.99</v>
      </c>
      <c r="N47" s="7">
        <v>1.5</v>
      </c>
      <c r="O47" s="8" t="s">
        <v>28</v>
      </c>
      <c r="P47" s="7">
        <f t="shared" si="4"/>
        <v>78</v>
      </c>
      <c r="Q47" s="28">
        <f t="shared" si="0"/>
        <v>1.4849999999999999</v>
      </c>
      <c r="R47" s="9">
        <f t="shared" si="5"/>
        <v>11.175000000000001</v>
      </c>
      <c r="S47" s="10">
        <f t="shared" si="1"/>
        <v>89.174999999999997</v>
      </c>
      <c r="T47" s="11">
        <f t="shared" si="2"/>
        <v>0.55555555555555558</v>
      </c>
      <c r="U47" s="12">
        <f t="shared" si="3"/>
        <v>0.14326923076923073</v>
      </c>
      <c r="V47">
        <f>COUNTIF($L$2:L47,1)</f>
        <v>25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45402</v>
      </c>
      <c r="C48" s="3" t="s">
        <v>153</v>
      </c>
      <c r="D48" s="3" t="s">
        <v>23</v>
      </c>
      <c r="E48" s="3">
        <v>1</v>
      </c>
      <c r="F48" s="3">
        <v>1</v>
      </c>
      <c r="G48" s="3" t="s">
        <v>20</v>
      </c>
      <c r="H48" s="3" t="s">
        <v>24</v>
      </c>
      <c r="I48" s="3" t="s">
        <v>25</v>
      </c>
      <c r="J48" s="5" t="s">
        <v>154</v>
      </c>
      <c r="K48" s="23"/>
      <c r="L48" s="6" t="s">
        <v>27</v>
      </c>
      <c r="M48" s="7">
        <v>13.48</v>
      </c>
      <c r="N48" s="7">
        <v>0.5</v>
      </c>
      <c r="O48" s="8" t="s">
        <v>28</v>
      </c>
      <c r="P48" s="7">
        <f t="shared" si="4"/>
        <v>78.5</v>
      </c>
      <c r="Q48" s="32">
        <f t="shared" si="0"/>
        <v>-0.5</v>
      </c>
      <c r="R48" s="9">
        <f t="shared" si="5"/>
        <v>10.675000000000001</v>
      </c>
      <c r="S48" s="10">
        <f t="shared" si="1"/>
        <v>89.174999999999997</v>
      </c>
      <c r="T48" s="11">
        <f t="shared" si="2"/>
        <v>0.54347826086956519</v>
      </c>
      <c r="U48" s="12">
        <f t="shared" si="3"/>
        <v>0.13598726114649679</v>
      </c>
      <c r="V48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8.5" customHeight="1" x14ac:dyDescent="0.2">
      <c r="A49" s="3">
        <v>47</v>
      </c>
      <c r="B49" s="4">
        <v>45402</v>
      </c>
      <c r="C49" s="3" t="s">
        <v>155</v>
      </c>
      <c r="D49" s="3" t="s">
        <v>23</v>
      </c>
      <c r="E49" s="3">
        <v>2</v>
      </c>
      <c r="F49" s="3" t="s">
        <v>156</v>
      </c>
      <c r="G49" s="3" t="s">
        <v>20</v>
      </c>
      <c r="H49" s="3" t="s">
        <v>24</v>
      </c>
      <c r="I49" s="3" t="s">
        <v>25</v>
      </c>
      <c r="J49" s="13" t="s">
        <v>157</v>
      </c>
      <c r="K49" s="23"/>
      <c r="L49" s="6" t="s">
        <v>22</v>
      </c>
      <c r="M49" s="7">
        <v>2.04</v>
      </c>
      <c r="N49" s="7">
        <v>2.5</v>
      </c>
      <c r="O49" s="8" t="s">
        <v>28</v>
      </c>
      <c r="P49" s="7">
        <f t="shared" si="4"/>
        <v>81</v>
      </c>
      <c r="Q49" s="28">
        <f t="shared" si="0"/>
        <v>2.5999999999999996</v>
      </c>
      <c r="R49" s="9">
        <f t="shared" si="5"/>
        <v>13.275</v>
      </c>
      <c r="S49" s="10">
        <f t="shared" si="1"/>
        <v>94.275000000000006</v>
      </c>
      <c r="T49" s="11">
        <f t="shared" si="2"/>
        <v>0.55319148936170215</v>
      </c>
      <c r="U49" s="12">
        <f t="shared" si="3"/>
        <v>0.16388888888888897</v>
      </c>
      <c r="V49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8.5" customHeight="1" x14ac:dyDescent="0.2">
      <c r="A50" s="3">
        <v>48</v>
      </c>
      <c r="B50" s="4">
        <v>45402</v>
      </c>
      <c r="C50" s="3" t="s">
        <v>158</v>
      </c>
      <c r="D50" s="3" t="s">
        <v>23</v>
      </c>
      <c r="E50" s="3">
        <v>2</v>
      </c>
      <c r="F50" s="3" t="s">
        <v>149</v>
      </c>
      <c r="G50" s="3" t="s">
        <v>20</v>
      </c>
      <c r="H50" s="3" t="s">
        <v>24</v>
      </c>
      <c r="I50" s="3" t="s">
        <v>25</v>
      </c>
      <c r="J50" s="13" t="s">
        <v>159</v>
      </c>
      <c r="K50" s="23"/>
      <c r="L50" s="6" t="s">
        <v>27</v>
      </c>
      <c r="M50" s="7">
        <v>2.35</v>
      </c>
      <c r="N50" s="7">
        <v>0.2</v>
      </c>
      <c r="O50" s="8" t="s">
        <v>28</v>
      </c>
      <c r="P50" s="7">
        <f t="shared" si="4"/>
        <v>81.2</v>
      </c>
      <c r="Q50" s="32">
        <f t="shared" si="0"/>
        <v>-0.2</v>
      </c>
      <c r="R50" s="9">
        <f t="shared" si="5"/>
        <v>13.075000000000001</v>
      </c>
      <c r="S50" s="10">
        <f t="shared" si="1"/>
        <v>94.275000000000006</v>
      </c>
      <c r="T50" s="11">
        <f t="shared" si="2"/>
        <v>0.54166666666666663</v>
      </c>
      <c r="U50" s="12">
        <f t="shared" si="3"/>
        <v>0.16102216748768475</v>
      </c>
      <c r="V50">
        <f>COUNTIF($L$2:L50,1)</f>
        <v>26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8.5" customHeight="1" x14ac:dyDescent="0.2">
      <c r="A51" s="3">
        <v>49</v>
      </c>
      <c r="B51" s="4">
        <v>45402</v>
      </c>
      <c r="C51" s="3" t="s">
        <v>160</v>
      </c>
      <c r="D51" s="3" t="s">
        <v>23</v>
      </c>
      <c r="E51" s="3">
        <v>2</v>
      </c>
      <c r="F51" s="3" t="s">
        <v>161</v>
      </c>
      <c r="G51" s="3" t="s">
        <v>20</v>
      </c>
      <c r="H51" s="3" t="s">
        <v>24</v>
      </c>
      <c r="I51" s="3" t="s">
        <v>25</v>
      </c>
      <c r="J51" s="13" t="s">
        <v>162</v>
      </c>
      <c r="K51" s="23" t="s">
        <v>163</v>
      </c>
      <c r="L51" s="6" t="s">
        <v>27</v>
      </c>
      <c r="M51" s="7">
        <v>3.37</v>
      </c>
      <c r="N51" s="7">
        <v>1</v>
      </c>
      <c r="O51" s="8" t="s">
        <v>28</v>
      </c>
      <c r="P51" s="7">
        <f t="shared" si="4"/>
        <v>82.2</v>
      </c>
      <c r="Q51" s="32">
        <f t="shared" si="0"/>
        <v>-1</v>
      </c>
      <c r="R51" s="9">
        <f t="shared" si="5"/>
        <v>12.075000000000001</v>
      </c>
      <c r="S51" s="10">
        <f t="shared" si="1"/>
        <v>94.275000000000006</v>
      </c>
      <c r="T51" s="11">
        <f t="shared" si="2"/>
        <v>0.53061224489795922</v>
      </c>
      <c r="U51" s="12">
        <f t="shared" si="3"/>
        <v>0.14689781021897813</v>
      </c>
      <c r="V51">
        <f>COUNTIF($L$2:L51,1)</f>
        <v>26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45402</v>
      </c>
      <c r="C52" s="3" t="s">
        <v>164</v>
      </c>
      <c r="D52" s="3" t="s">
        <v>23</v>
      </c>
      <c r="E52" s="3">
        <v>1</v>
      </c>
      <c r="F52" s="3" t="s">
        <v>165</v>
      </c>
      <c r="G52" s="3" t="s">
        <v>20</v>
      </c>
      <c r="H52" s="3" t="s">
        <v>86</v>
      </c>
      <c r="I52" s="3" t="s">
        <v>21</v>
      </c>
      <c r="J52" s="13" t="s">
        <v>65</v>
      </c>
      <c r="K52" s="23"/>
      <c r="L52" s="6" t="s">
        <v>22</v>
      </c>
      <c r="M52" s="7">
        <v>2.1</v>
      </c>
      <c r="N52" s="7">
        <v>4</v>
      </c>
      <c r="O52" s="8" t="s">
        <v>28</v>
      </c>
      <c r="P52" s="7">
        <f t="shared" si="4"/>
        <v>86.2</v>
      </c>
      <c r="Q52" s="28">
        <f t="shared" si="0"/>
        <v>4.4000000000000004</v>
      </c>
      <c r="R52" s="9">
        <f t="shared" si="5"/>
        <v>16.475000000000001</v>
      </c>
      <c r="S52" s="10">
        <f t="shared" si="1"/>
        <v>102.67500000000001</v>
      </c>
      <c r="T52" s="11">
        <f t="shared" si="2"/>
        <v>0.54</v>
      </c>
      <c r="U52" s="12">
        <f t="shared" si="3"/>
        <v>0.19112529002320194</v>
      </c>
      <c r="V52">
        <f>COUNTIF($L$2:L52,1)</f>
        <v>27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8" customHeight="1" x14ac:dyDescent="0.2">
      <c r="A53" s="3">
        <v>51</v>
      </c>
      <c r="B53" s="4">
        <v>45402</v>
      </c>
      <c r="C53" s="3" t="s">
        <v>166</v>
      </c>
      <c r="D53" s="3" t="s">
        <v>23</v>
      </c>
      <c r="E53" s="3">
        <v>1</v>
      </c>
      <c r="F53" s="3" t="s">
        <v>45</v>
      </c>
      <c r="G53" s="3" t="s">
        <v>20</v>
      </c>
      <c r="H53" s="3" t="s">
        <v>24</v>
      </c>
      <c r="I53" s="3" t="s">
        <v>25</v>
      </c>
      <c r="J53" s="13" t="s">
        <v>59</v>
      </c>
      <c r="K53" s="23"/>
      <c r="L53" s="6" t="s">
        <v>22</v>
      </c>
      <c r="M53" s="7">
        <v>1.86</v>
      </c>
      <c r="N53" s="7">
        <v>2</v>
      </c>
      <c r="O53" s="8" t="s">
        <v>28</v>
      </c>
      <c r="P53" s="7">
        <f t="shared" si="4"/>
        <v>88.2</v>
      </c>
      <c r="Q53" s="28">
        <f t="shared" si="0"/>
        <v>1.7200000000000002</v>
      </c>
      <c r="R53" s="9">
        <f t="shared" si="5"/>
        <v>18.195</v>
      </c>
      <c r="S53" s="10">
        <f t="shared" si="1"/>
        <v>106.39500000000001</v>
      </c>
      <c r="T53" s="11">
        <f t="shared" si="2"/>
        <v>0.5490196078431373</v>
      </c>
      <c r="U53" s="12">
        <f t="shared" si="3"/>
        <v>0.20629251700680279</v>
      </c>
      <c r="V53">
        <f>COUNTIF($L$2:L53,1)</f>
        <v>28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8.75" customHeight="1" x14ac:dyDescent="0.2">
      <c r="A54" s="3">
        <v>52</v>
      </c>
      <c r="B54" s="4">
        <v>45402</v>
      </c>
      <c r="C54" s="3" t="s">
        <v>167</v>
      </c>
      <c r="D54" s="3" t="s">
        <v>23</v>
      </c>
      <c r="E54" s="3">
        <v>1</v>
      </c>
      <c r="F54" s="3" t="s">
        <v>36</v>
      </c>
      <c r="G54" s="3" t="s">
        <v>20</v>
      </c>
      <c r="H54" s="3" t="s">
        <v>24</v>
      </c>
      <c r="I54" s="3" t="s">
        <v>25</v>
      </c>
      <c r="J54" s="13" t="s">
        <v>41</v>
      </c>
      <c r="K54" s="23"/>
      <c r="L54" s="6" t="s">
        <v>22</v>
      </c>
      <c r="M54" s="7">
        <v>1.89</v>
      </c>
      <c r="N54" s="7">
        <v>1.5</v>
      </c>
      <c r="O54" s="8" t="s">
        <v>28</v>
      </c>
      <c r="P54" s="7">
        <f t="shared" si="4"/>
        <v>89.7</v>
      </c>
      <c r="Q54" s="28">
        <f t="shared" si="0"/>
        <v>1.335</v>
      </c>
      <c r="R54" s="9">
        <f t="shared" si="5"/>
        <v>19.53</v>
      </c>
      <c r="S54" s="10">
        <f t="shared" si="1"/>
        <v>109.23</v>
      </c>
      <c r="T54" s="11">
        <f t="shared" si="2"/>
        <v>0.55769230769230771</v>
      </c>
      <c r="U54" s="12">
        <f t="shared" si="3"/>
        <v>0.21772575250836121</v>
      </c>
      <c r="V54">
        <f>COUNTIF($L$2:L54,1)</f>
        <v>29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45402</v>
      </c>
      <c r="C55" s="3" t="s">
        <v>168</v>
      </c>
      <c r="D55" s="3" t="s">
        <v>23</v>
      </c>
      <c r="E55" s="3">
        <v>1</v>
      </c>
      <c r="F55" s="3" t="s">
        <v>31</v>
      </c>
      <c r="G55" s="3" t="s">
        <v>20</v>
      </c>
      <c r="H55" s="3" t="s">
        <v>24</v>
      </c>
      <c r="I55" s="3" t="s">
        <v>25</v>
      </c>
      <c r="J55" s="13" t="s">
        <v>169</v>
      </c>
      <c r="K55" s="23"/>
      <c r="L55" s="6" t="s">
        <v>22</v>
      </c>
      <c r="M55" s="7">
        <v>1.94</v>
      </c>
      <c r="N55" s="7">
        <v>2</v>
      </c>
      <c r="O55" s="8" t="s">
        <v>28</v>
      </c>
      <c r="P55" s="7">
        <f t="shared" si="4"/>
        <v>91.7</v>
      </c>
      <c r="Q55" s="28">
        <f t="shared" si="0"/>
        <v>1.88</v>
      </c>
      <c r="R55" s="9">
        <f t="shared" si="5"/>
        <v>21.41</v>
      </c>
      <c r="S55" s="10">
        <f t="shared" si="1"/>
        <v>113.11</v>
      </c>
      <c r="T55" s="11">
        <f t="shared" si="2"/>
        <v>0.56603773584905659</v>
      </c>
      <c r="U55" s="12">
        <f t="shared" si="3"/>
        <v>0.23347873500545252</v>
      </c>
      <c r="V55">
        <f>COUNTIF($L$2:L55,1)</f>
        <v>30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8.5" customHeight="1" x14ac:dyDescent="0.2">
      <c r="A56" s="3">
        <v>54</v>
      </c>
      <c r="B56" s="4">
        <v>45403</v>
      </c>
      <c r="C56" s="3" t="s">
        <v>170</v>
      </c>
      <c r="D56" s="3" t="s">
        <v>23</v>
      </c>
      <c r="E56" s="3">
        <v>2</v>
      </c>
      <c r="F56" s="3" t="s">
        <v>171</v>
      </c>
      <c r="G56" s="3" t="s">
        <v>20</v>
      </c>
      <c r="H56" s="3" t="s">
        <v>24</v>
      </c>
      <c r="I56" s="3" t="s">
        <v>25</v>
      </c>
      <c r="J56" s="13" t="s">
        <v>172</v>
      </c>
      <c r="K56" s="23"/>
      <c r="L56" s="6" t="s">
        <v>22</v>
      </c>
      <c r="M56" s="7">
        <v>2.37</v>
      </c>
      <c r="N56" s="7">
        <v>1.5</v>
      </c>
      <c r="O56" s="8" t="s">
        <v>28</v>
      </c>
      <c r="P56" s="7">
        <f t="shared" si="4"/>
        <v>93.2</v>
      </c>
      <c r="Q56" s="28">
        <f t="shared" si="0"/>
        <v>2.0550000000000002</v>
      </c>
      <c r="R56" s="9">
        <f t="shared" si="5"/>
        <v>23.465</v>
      </c>
      <c r="S56" s="10">
        <f t="shared" si="1"/>
        <v>116.66500000000001</v>
      </c>
      <c r="T56" s="11">
        <f t="shared" si="2"/>
        <v>0.57407407407407407</v>
      </c>
      <c r="U56" s="12">
        <f t="shared" si="3"/>
        <v>0.25177038626609444</v>
      </c>
      <c r="V56">
        <f>COUNTIF($L$2:L56,1)</f>
        <v>31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8.5" customHeight="1" x14ac:dyDescent="0.2">
      <c r="A57" s="3">
        <v>55</v>
      </c>
      <c r="B57" s="4">
        <v>45403</v>
      </c>
      <c r="C57" s="3" t="s">
        <v>173</v>
      </c>
      <c r="D57" s="3" t="s">
        <v>23</v>
      </c>
      <c r="E57" s="3">
        <v>2</v>
      </c>
      <c r="F57" s="3" t="s">
        <v>174</v>
      </c>
      <c r="G57" s="3" t="s">
        <v>20</v>
      </c>
      <c r="H57" s="3" t="s">
        <v>24</v>
      </c>
      <c r="I57" s="3" t="s">
        <v>25</v>
      </c>
      <c r="J57" s="13" t="s">
        <v>175</v>
      </c>
      <c r="K57" s="23"/>
      <c r="L57" s="6" t="s">
        <v>22</v>
      </c>
      <c r="M57" s="7">
        <v>2.81</v>
      </c>
      <c r="N57" s="7">
        <v>1</v>
      </c>
      <c r="O57" s="8" t="s">
        <v>28</v>
      </c>
      <c r="P57" s="7">
        <f t="shared" si="4"/>
        <v>94.2</v>
      </c>
      <c r="Q57" s="28">
        <f t="shared" si="0"/>
        <v>1.81</v>
      </c>
      <c r="R57" s="9">
        <f t="shared" si="5"/>
        <v>25.274999999999999</v>
      </c>
      <c r="S57" s="10">
        <f t="shared" si="1"/>
        <v>119.47499999999999</v>
      </c>
      <c r="T57" s="11">
        <f t="shared" si="2"/>
        <v>0.58181818181818179</v>
      </c>
      <c r="U57" s="12">
        <f t="shared" si="3"/>
        <v>0.26831210191082794</v>
      </c>
      <c r="V57">
        <f>COUNTIF($L$2:L57,1)</f>
        <v>32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8.5" customHeight="1" x14ac:dyDescent="0.2">
      <c r="A58" s="3">
        <v>56</v>
      </c>
      <c r="B58" s="4">
        <v>45403</v>
      </c>
      <c r="C58" s="3" t="s">
        <v>176</v>
      </c>
      <c r="D58" s="3" t="s">
        <v>23</v>
      </c>
      <c r="E58" s="3">
        <v>2</v>
      </c>
      <c r="F58" s="3" t="s">
        <v>50</v>
      </c>
      <c r="G58" s="3" t="s">
        <v>20</v>
      </c>
      <c r="H58" s="3" t="s">
        <v>24</v>
      </c>
      <c r="I58" s="3" t="s">
        <v>25</v>
      </c>
      <c r="J58" s="13" t="s">
        <v>177</v>
      </c>
      <c r="K58" s="23"/>
      <c r="L58" s="6" t="s">
        <v>22</v>
      </c>
      <c r="M58" s="7">
        <v>1.94</v>
      </c>
      <c r="N58" s="7">
        <v>3</v>
      </c>
      <c r="O58" s="8" t="s">
        <v>28</v>
      </c>
      <c r="P58" s="7">
        <f t="shared" si="4"/>
        <v>97.2</v>
      </c>
      <c r="Q58" s="28">
        <f t="shared" si="0"/>
        <v>2.8200000000000003</v>
      </c>
      <c r="R58" s="9">
        <f t="shared" si="5"/>
        <v>28.094999999999999</v>
      </c>
      <c r="S58" s="10">
        <f t="shared" si="1"/>
        <v>125.295</v>
      </c>
      <c r="T58" s="11">
        <f t="shared" si="2"/>
        <v>0.5892857142857143</v>
      </c>
      <c r="U58" s="12">
        <f t="shared" si="3"/>
        <v>0.28904320987654319</v>
      </c>
      <c r="V58">
        <f>COUNTIF($L$2:L58,1)</f>
        <v>33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8" customHeight="1" x14ac:dyDescent="0.2">
      <c r="A59" s="3">
        <v>57</v>
      </c>
      <c r="B59" s="4">
        <v>45403</v>
      </c>
      <c r="C59" s="3" t="s">
        <v>178</v>
      </c>
      <c r="D59" s="3" t="s">
        <v>23</v>
      </c>
      <c r="E59" s="3">
        <v>1</v>
      </c>
      <c r="F59" s="3">
        <v>1</v>
      </c>
      <c r="G59" s="3" t="s">
        <v>20</v>
      </c>
      <c r="H59" s="3" t="s">
        <v>24</v>
      </c>
      <c r="I59" s="3" t="s">
        <v>25</v>
      </c>
      <c r="J59" s="13" t="s">
        <v>32</v>
      </c>
      <c r="K59" s="23"/>
      <c r="L59" s="6" t="s">
        <v>22</v>
      </c>
      <c r="M59" s="7">
        <v>3.95</v>
      </c>
      <c r="N59" s="7">
        <v>1</v>
      </c>
      <c r="O59" s="8" t="s">
        <v>28</v>
      </c>
      <c r="P59" s="7">
        <f t="shared" si="4"/>
        <v>98.2</v>
      </c>
      <c r="Q59" s="28">
        <f t="shared" si="0"/>
        <v>2.95</v>
      </c>
      <c r="R59" s="9">
        <f t="shared" si="5"/>
        <v>31.044999999999998</v>
      </c>
      <c r="S59" s="10">
        <f t="shared" si="1"/>
        <v>129.245</v>
      </c>
      <c r="T59" s="11">
        <f t="shared" si="2"/>
        <v>0.59649122807017541</v>
      </c>
      <c r="U59" s="12">
        <f t="shared" si="3"/>
        <v>0.31614052953156824</v>
      </c>
      <c r="V59">
        <f>COUNTIF($L$2:L59,1)</f>
        <v>34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8.5" customHeight="1" x14ac:dyDescent="0.2">
      <c r="A60" s="3">
        <v>58</v>
      </c>
      <c r="B60" s="4">
        <v>45403</v>
      </c>
      <c r="C60" s="3" t="s">
        <v>179</v>
      </c>
      <c r="D60" s="3" t="s">
        <v>23</v>
      </c>
      <c r="E60" s="3">
        <v>2</v>
      </c>
      <c r="F60" s="3" t="s">
        <v>180</v>
      </c>
      <c r="G60" s="3" t="s">
        <v>20</v>
      </c>
      <c r="H60" s="3" t="s">
        <v>24</v>
      </c>
      <c r="I60" s="3" t="s">
        <v>25</v>
      </c>
      <c r="J60" s="13" t="s">
        <v>181</v>
      </c>
      <c r="K60" s="23"/>
      <c r="L60" s="6" t="s">
        <v>22</v>
      </c>
      <c r="M60" s="7">
        <v>3</v>
      </c>
      <c r="N60" s="7">
        <v>1</v>
      </c>
      <c r="O60" s="8" t="s">
        <v>28</v>
      </c>
      <c r="P60" s="7">
        <f t="shared" si="4"/>
        <v>99.2</v>
      </c>
      <c r="Q60" s="28">
        <f t="shared" si="0"/>
        <v>2</v>
      </c>
      <c r="R60" s="9">
        <f t="shared" si="5"/>
        <v>33.045000000000002</v>
      </c>
      <c r="S60" s="10">
        <f t="shared" si="1"/>
        <v>132.245</v>
      </c>
      <c r="T60" s="11">
        <f t="shared" si="2"/>
        <v>0.60344827586206895</v>
      </c>
      <c r="U60" s="12">
        <f t="shared" si="3"/>
        <v>0.33311491935483872</v>
      </c>
      <c r="V60">
        <f>COUNTIF($L$2:L60,1)</f>
        <v>35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7.25" customHeight="1" x14ac:dyDescent="0.2">
      <c r="A61" s="3">
        <v>59</v>
      </c>
      <c r="B61" s="4">
        <v>45403</v>
      </c>
      <c r="C61" s="3" t="s">
        <v>182</v>
      </c>
      <c r="D61" s="3" t="s">
        <v>23</v>
      </c>
      <c r="E61" s="3">
        <v>1</v>
      </c>
      <c r="F61" s="3" t="s">
        <v>36</v>
      </c>
      <c r="G61" s="3" t="s">
        <v>20</v>
      </c>
      <c r="H61" s="3" t="s">
        <v>24</v>
      </c>
      <c r="I61" s="3" t="s">
        <v>25</v>
      </c>
      <c r="J61" s="5" t="s">
        <v>169</v>
      </c>
      <c r="K61" s="23"/>
      <c r="L61" s="6" t="s">
        <v>27</v>
      </c>
      <c r="M61" s="7">
        <v>1.99</v>
      </c>
      <c r="N61" s="7">
        <v>2.5</v>
      </c>
      <c r="O61" s="8" t="s">
        <v>28</v>
      </c>
      <c r="P61" s="7">
        <f t="shared" si="4"/>
        <v>101.7</v>
      </c>
      <c r="Q61" s="32">
        <f t="shared" si="0"/>
        <v>-2.5</v>
      </c>
      <c r="R61" s="9">
        <f t="shared" si="5"/>
        <v>30.545000000000002</v>
      </c>
      <c r="S61" s="10">
        <f t="shared" si="1"/>
        <v>132.245</v>
      </c>
      <c r="T61" s="11">
        <f t="shared" si="2"/>
        <v>0.59322033898305082</v>
      </c>
      <c r="U61" s="12">
        <f t="shared" si="3"/>
        <v>0.30034414945919369</v>
      </c>
      <c r="V61">
        <f>COUNTIF($L$2:L61,1)</f>
        <v>35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8.75" customHeight="1" x14ac:dyDescent="0.2">
      <c r="A62" s="3">
        <v>60</v>
      </c>
      <c r="B62" s="4">
        <v>45403</v>
      </c>
      <c r="C62" s="3" t="s">
        <v>183</v>
      </c>
      <c r="D62" s="3" t="s">
        <v>23</v>
      </c>
      <c r="E62" s="3">
        <v>1</v>
      </c>
      <c r="F62" s="3" t="s">
        <v>45</v>
      </c>
      <c r="G62" s="3" t="s">
        <v>20</v>
      </c>
      <c r="H62" s="3" t="s">
        <v>24</v>
      </c>
      <c r="I62" s="3" t="s">
        <v>25</v>
      </c>
      <c r="J62" s="13" t="s">
        <v>40</v>
      </c>
      <c r="K62" s="23"/>
      <c r="L62" s="6" t="s">
        <v>22</v>
      </c>
      <c r="M62" s="7">
        <v>1.86</v>
      </c>
      <c r="N62" s="7">
        <v>2</v>
      </c>
      <c r="O62" s="8" t="s">
        <v>28</v>
      </c>
      <c r="P62" s="7">
        <f t="shared" si="4"/>
        <v>103.7</v>
      </c>
      <c r="Q62" s="28">
        <f t="shared" si="0"/>
        <v>1.7200000000000002</v>
      </c>
      <c r="R62" s="9">
        <f t="shared" si="5"/>
        <v>32.265000000000001</v>
      </c>
      <c r="S62" s="10">
        <f t="shared" si="1"/>
        <v>135.965</v>
      </c>
      <c r="T62" s="11">
        <f t="shared" si="2"/>
        <v>0.6</v>
      </c>
      <c r="U62" s="12">
        <f t="shared" si="3"/>
        <v>0.31113789778206363</v>
      </c>
      <c r="V62">
        <f>COUNTIF($L$2:L62,1)</f>
        <v>36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9.5" customHeight="1" x14ac:dyDescent="0.2">
      <c r="A63" s="3">
        <v>61</v>
      </c>
      <c r="B63" s="4">
        <v>45403</v>
      </c>
      <c r="C63" s="3" t="s">
        <v>184</v>
      </c>
      <c r="D63" s="3" t="s">
        <v>23</v>
      </c>
      <c r="E63" s="3">
        <v>1</v>
      </c>
      <c r="F63" s="3" t="s">
        <v>31</v>
      </c>
      <c r="G63" s="3" t="s">
        <v>20</v>
      </c>
      <c r="H63" s="3" t="s">
        <v>24</v>
      </c>
      <c r="I63" s="3" t="s">
        <v>25</v>
      </c>
      <c r="J63" s="5" t="s">
        <v>185</v>
      </c>
      <c r="K63" s="23"/>
      <c r="L63" s="6" t="s">
        <v>27</v>
      </c>
      <c r="M63" s="7">
        <v>1.89</v>
      </c>
      <c r="N63" s="7">
        <v>0.75</v>
      </c>
      <c r="O63" s="8" t="s">
        <v>28</v>
      </c>
      <c r="P63" s="7">
        <f t="shared" si="4"/>
        <v>104.45</v>
      </c>
      <c r="Q63" s="32">
        <f t="shared" si="0"/>
        <v>-0.75</v>
      </c>
      <c r="R63" s="9">
        <f t="shared" si="5"/>
        <v>31.515000000000001</v>
      </c>
      <c r="S63" s="10">
        <f t="shared" si="1"/>
        <v>135.965</v>
      </c>
      <c r="T63" s="11">
        <f t="shared" si="2"/>
        <v>0.5901639344262295</v>
      </c>
      <c r="U63" s="12">
        <f t="shared" si="3"/>
        <v>0.30172331258975588</v>
      </c>
      <c r="V63">
        <f>COUNTIF($L$2:L63,1)</f>
        <v>36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8.75" customHeight="1" x14ac:dyDescent="0.2">
      <c r="A64" s="3">
        <v>62</v>
      </c>
      <c r="B64" s="4">
        <v>45403</v>
      </c>
      <c r="C64" s="3" t="s">
        <v>186</v>
      </c>
      <c r="D64" s="3" t="s">
        <v>23</v>
      </c>
      <c r="E64" s="3">
        <v>1</v>
      </c>
      <c r="F64" s="3" t="s">
        <v>45</v>
      </c>
      <c r="G64" s="3" t="s">
        <v>20</v>
      </c>
      <c r="H64" s="3" t="s">
        <v>24</v>
      </c>
      <c r="I64" s="3" t="s">
        <v>25</v>
      </c>
      <c r="J64" s="13" t="s">
        <v>40</v>
      </c>
      <c r="K64" s="23"/>
      <c r="L64" s="6" t="s">
        <v>22</v>
      </c>
      <c r="M64" s="7">
        <v>1.94</v>
      </c>
      <c r="N64" s="7">
        <v>2</v>
      </c>
      <c r="O64" s="8" t="s">
        <v>28</v>
      </c>
      <c r="P64" s="7">
        <f t="shared" si="4"/>
        <v>106.45</v>
      </c>
      <c r="Q64" s="28">
        <f t="shared" si="0"/>
        <v>1.88</v>
      </c>
      <c r="R64" s="9">
        <f t="shared" si="5"/>
        <v>33.395000000000003</v>
      </c>
      <c r="S64" s="10">
        <f t="shared" si="1"/>
        <v>139.845</v>
      </c>
      <c r="T64" s="11">
        <f t="shared" si="2"/>
        <v>0.59677419354838712</v>
      </c>
      <c r="U64" s="12">
        <f t="shared" si="3"/>
        <v>0.3137153593236261</v>
      </c>
      <c r="V64">
        <f>COUNTIF($L$2:L64,1)</f>
        <v>37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9.5" customHeight="1" x14ac:dyDescent="0.2">
      <c r="A65" s="3">
        <v>63</v>
      </c>
      <c r="B65" s="4">
        <v>45405</v>
      </c>
      <c r="C65" s="3" t="s">
        <v>187</v>
      </c>
      <c r="D65" s="3" t="s">
        <v>23</v>
      </c>
      <c r="E65" s="3">
        <v>1</v>
      </c>
      <c r="F65" s="3" t="s">
        <v>47</v>
      </c>
      <c r="G65" s="3" t="s">
        <v>20</v>
      </c>
      <c r="H65" s="3" t="s">
        <v>24</v>
      </c>
      <c r="I65" s="3" t="s">
        <v>25</v>
      </c>
      <c r="J65" s="5" t="s">
        <v>26</v>
      </c>
      <c r="K65" s="23"/>
      <c r="L65" s="6" t="s">
        <v>27</v>
      </c>
      <c r="M65" s="7">
        <v>1.95</v>
      </c>
      <c r="N65" s="7">
        <v>1</v>
      </c>
      <c r="O65" s="8" t="s">
        <v>28</v>
      </c>
      <c r="P65" s="7">
        <f t="shared" si="4"/>
        <v>107.45</v>
      </c>
      <c r="Q65" s="32">
        <f t="shared" si="0"/>
        <v>-1</v>
      </c>
      <c r="R65" s="9">
        <f t="shared" si="5"/>
        <v>32.395000000000003</v>
      </c>
      <c r="S65" s="10">
        <f t="shared" si="1"/>
        <v>139.845</v>
      </c>
      <c r="T65" s="11">
        <f t="shared" si="2"/>
        <v>0.58730158730158732</v>
      </c>
      <c r="U65" s="12">
        <f t="shared" si="3"/>
        <v>0.30148906468124703</v>
      </c>
      <c r="V65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8.5" customHeight="1" x14ac:dyDescent="0.2">
      <c r="A66" s="3">
        <v>64</v>
      </c>
      <c r="B66" s="4">
        <v>45406</v>
      </c>
      <c r="C66" s="3" t="s">
        <v>188</v>
      </c>
      <c r="D66" s="3" t="s">
        <v>23</v>
      </c>
      <c r="E66" s="3">
        <v>2</v>
      </c>
      <c r="F66" s="3" t="s">
        <v>189</v>
      </c>
      <c r="G66" s="3" t="s">
        <v>20</v>
      </c>
      <c r="H66" s="3" t="s">
        <v>24</v>
      </c>
      <c r="I66" s="3" t="s">
        <v>25</v>
      </c>
      <c r="J66" s="13" t="s">
        <v>190</v>
      </c>
      <c r="K66" s="23"/>
      <c r="L66" s="6" t="s">
        <v>27</v>
      </c>
      <c r="M66" s="7">
        <v>1.99</v>
      </c>
      <c r="N66" s="7">
        <v>2.5</v>
      </c>
      <c r="O66" s="8" t="s">
        <v>28</v>
      </c>
      <c r="P66" s="7">
        <f t="shared" si="4"/>
        <v>109.95</v>
      </c>
      <c r="Q66" s="32">
        <f t="shared" si="0"/>
        <v>-2.5</v>
      </c>
      <c r="R66" s="9">
        <f t="shared" si="5"/>
        <v>29.895000000000003</v>
      </c>
      <c r="S66" s="10">
        <f t="shared" si="1"/>
        <v>139.845</v>
      </c>
      <c r="T66" s="11">
        <f t="shared" si="2"/>
        <v>0.578125</v>
      </c>
      <c r="U66" s="12">
        <f t="shared" si="3"/>
        <v>0.27189631650750334</v>
      </c>
      <c r="V66">
        <f>COUNTIF($L$2:L66,1)</f>
        <v>37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40.5" customHeight="1" x14ac:dyDescent="0.2">
      <c r="A67" s="3">
        <v>65</v>
      </c>
      <c r="B67" s="4">
        <v>45406</v>
      </c>
      <c r="C67" s="3" t="s">
        <v>191</v>
      </c>
      <c r="D67" s="3" t="s">
        <v>23</v>
      </c>
      <c r="E67" s="3">
        <v>3</v>
      </c>
      <c r="F67" s="3" t="s">
        <v>192</v>
      </c>
      <c r="G67" s="3" t="s">
        <v>20</v>
      </c>
      <c r="H67" s="3" t="s">
        <v>24</v>
      </c>
      <c r="I67" s="3" t="s">
        <v>25</v>
      </c>
      <c r="J67" s="13" t="s">
        <v>193</v>
      </c>
      <c r="K67" s="23"/>
      <c r="L67" s="6" t="s">
        <v>27</v>
      </c>
      <c r="M67" s="7">
        <v>5.82</v>
      </c>
      <c r="N67" s="7">
        <v>1</v>
      </c>
      <c r="O67" s="8" t="s">
        <v>28</v>
      </c>
      <c r="P67" s="7">
        <f t="shared" si="4"/>
        <v>110.95</v>
      </c>
      <c r="Q67" s="32">
        <f t="shared" ref="Q67:Q94" si="6">IF(AND(L67="1",O67="ja"),(N67*M67*0.95)-N67,IF(AND(L67="1",O67="nein"),N67*M67-N67,-N67))</f>
        <v>-1</v>
      </c>
      <c r="R67" s="9">
        <f t="shared" si="5"/>
        <v>28.895000000000003</v>
      </c>
      <c r="S67" s="10">
        <f t="shared" ref="S67:S94" si="7">P67+R67</f>
        <v>139.845</v>
      </c>
      <c r="T67" s="11">
        <f t="shared" ref="T67:T94" si="8">V67/W67</f>
        <v>0.56923076923076921</v>
      </c>
      <c r="U67" s="12">
        <f t="shared" ref="U67:U94" si="9">((S67-P67)/P67)*100%</f>
        <v>0.26043262730959887</v>
      </c>
      <c r="V67">
        <f>COUNTIF($L$2:L67,1)</f>
        <v>37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8.5" customHeight="1" x14ac:dyDescent="0.2">
      <c r="A68" s="3">
        <v>66</v>
      </c>
      <c r="B68" s="4">
        <v>45408</v>
      </c>
      <c r="C68" s="3" t="s">
        <v>194</v>
      </c>
      <c r="D68" s="3" t="s">
        <v>23</v>
      </c>
      <c r="E68" s="3">
        <v>2</v>
      </c>
      <c r="F68" s="3" t="s">
        <v>195</v>
      </c>
      <c r="G68" s="3" t="s">
        <v>20</v>
      </c>
      <c r="H68" s="3" t="s">
        <v>24</v>
      </c>
      <c r="I68" s="3" t="s">
        <v>25</v>
      </c>
      <c r="J68" s="13" t="s">
        <v>196</v>
      </c>
      <c r="K68" s="23"/>
      <c r="L68" s="6" t="s">
        <v>22</v>
      </c>
      <c r="M68" s="7">
        <v>2.21</v>
      </c>
      <c r="N68" s="7">
        <v>1.5</v>
      </c>
      <c r="O68" s="8" t="s">
        <v>28</v>
      </c>
      <c r="P68" s="7">
        <f t="shared" ref="P68:P94" si="10">P67+N68</f>
        <v>112.45</v>
      </c>
      <c r="Q68" s="28">
        <f t="shared" si="6"/>
        <v>1.8149999999999999</v>
      </c>
      <c r="R68" s="9">
        <f t="shared" ref="R68:R94" si="11">R67+Q68</f>
        <v>30.710000000000004</v>
      </c>
      <c r="S68" s="10">
        <f t="shared" si="7"/>
        <v>143.16</v>
      </c>
      <c r="T68" s="11">
        <f t="shared" si="8"/>
        <v>0.5757575757575758</v>
      </c>
      <c r="U68" s="12">
        <f t="shared" si="9"/>
        <v>0.27309915518007999</v>
      </c>
      <c r="V68">
        <f>COUNTIF($L$2:L68,1)</f>
        <v>38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8.5" customHeight="1" x14ac:dyDescent="0.2">
      <c r="A69" s="3">
        <v>67</v>
      </c>
      <c r="B69" s="4">
        <v>45408</v>
      </c>
      <c r="C69" s="3" t="s">
        <v>197</v>
      </c>
      <c r="D69" s="3" t="s">
        <v>23</v>
      </c>
      <c r="E69" s="3">
        <v>2</v>
      </c>
      <c r="F69" s="3" t="s">
        <v>198</v>
      </c>
      <c r="G69" s="3" t="s">
        <v>20</v>
      </c>
      <c r="H69" s="3" t="s">
        <v>24</v>
      </c>
      <c r="I69" s="3" t="s">
        <v>25</v>
      </c>
      <c r="J69" s="13" t="s">
        <v>199</v>
      </c>
      <c r="K69" s="23"/>
      <c r="L69" s="6" t="s">
        <v>27</v>
      </c>
      <c r="M69" s="7">
        <v>2.16</v>
      </c>
      <c r="N69" s="7">
        <v>0.9</v>
      </c>
      <c r="O69" s="8" t="s">
        <v>28</v>
      </c>
      <c r="P69" s="7">
        <f t="shared" si="10"/>
        <v>113.35000000000001</v>
      </c>
      <c r="Q69" s="32">
        <f t="shared" si="6"/>
        <v>-0.9</v>
      </c>
      <c r="R69" s="9">
        <f t="shared" si="11"/>
        <v>29.810000000000006</v>
      </c>
      <c r="S69" s="10">
        <f t="shared" si="7"/>
        <v>143.16000000000003</v>
      </c>
      <c r="T69" s="11">
        <f t="shared" si="8"/>
        <v>0.56716417910447758</v>
      </c>
      <c r="U69" s="12">
        <f t="shared" si="9"/>
        <v>0.26299073665637418</v>
      </c>
      <c r="V69">
        <f>COUNTIF($L$2:L69,1)</f>
        <v>38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45408</v>
      </c>
      <c r="C70" s="3" t="s">
        <v>200</v>
      </c>
      <c r="D70" s="3" t="s">
        <v>23</v>
      </c>
      <c r="E70" s="3">
        <v>1</v>
      </c>
      <c r="F70" s="3">
        <v>2</v>
      </c>
      <c r="G70" s="3" t="s">
        <v>20</v>
      </c>
      <c r="H70" s="3" t="s">
        <v>24</v>
      </c>
      <c r="I70" s="3" t="s">
        <v>25</v>
      </c>
      <c r="J70" s="13" t="s">
        <v>33</v>
      </c>
      <c r="K70" s="23"/>
      <c r="L70" s="6" t="s">
        <v>27</v>
      </c>
      <c r="M70" s="7">
        <v>3.15</v>
      </c>
      <c r="N70" s="7">
        <v>1.5</v>
      </c>
      <c r="O70" s="8" t="s">
        <v>28</v>
      </c>
      <c r="P70" s="7">
        <f t="shared" si="10"/>
        <v>114.85000000000001</v>
      </c>
      <c r="Q70" s="32">
        <f t="shared" si="6"/>
        <v>-1.5</v>
      </c>
      <c r="R70" s="9">
        <f t="shared" si="11"/>
        <v>28.310000000000006</v>
      </c>
      <c r="S70" s="10">
        <f t="shared" si="7"/>
        <v>143.16000000000003</v>
      </c>
      <c r="T70" s="11">
        <f t="shared" si="8"/>
        <v>0.55882352941176472</v>
      </c>
      <c r="U70" s="12">
        <f t="shared" si="9"/>
        <v>0.2464954288202004</v>
      </c>
      <c r="V70">
        <f>COUNTIF($L$2:L70,1)</f>
        <v>38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8.5" customHeight="1" x14ac:dyDescent="0.2">
      <c r="A71" s="3">
        <v>69</v>
      </c>
      <c r="B71" s="4">
        <v>45408</v>
      </c>
      <c r="C71" s="3" t="s">
        <v>201</v>
      </c>
      <c r="D71" s="3" t="s">
        <v>23</v>
      </c>
      <c r="E71" s="3">
        <v>2</v>
      </c>
      <c r="F71" s="3" t="s">
        <v>93</v>
      </c>
      <c r="G71" s="3" t="s">
        <v>20</v>
      </c>
      <c r="H71" s="3" t="s">
        <v>24</v>
      </c>
      <c r="I71" s="3" t="s">
        <v>25</v>
      </c>
      <c r="J71" s="13" t="s">
        <v>202</v>
      </c>
      <c r="K71" s="23"/>
      <c r="L71" s="6" t="s">
        <v>22</v>
      </c>
      <c r="M71" s="7">
        <v>2.23</v>
      </c>
      <c r="N71" s="7">
        <v>2</v>
      </c>
      <c r="O71" s="8" t="s">
        <v>28</v>
      </c>
      <c r="P71" s="7">
        <f t="shared" si="10"/>
        <v>116.85000000000001</v>
      </c>
      <c r="Q71" s="28">
        <f t="shared" si="6"/>
        <v>2.46</v>
      </c>
      <c r="R71" s="9">
        <f t="shared" si="11"/>
        <v>30.770000000000007</v>
      </c>
      <c r="S71" s="10">
        <f t="shared" si="7"/>
        <v>147.62</v>
      </c>
      <c r="T71" s="11">
        <f t="shared" si="8"/>
        <v>0.56521739130434778</v>
      </c>
      <c r="U71" s="12">
        <f t="shared" si="9"/>
        <v>0.26332905434317494</v>
      </c>
      <c r="V71">
        <f>COUNTIF($L$2:L71,1)</f>
        <v>39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8" customHeight="1" x14ac:dyDescent="0.2">
      <c r="A72" s="3">
        <v>70</v>
      </c>
      <c r="B72" s="4">
        <v>45409</v>
      </c>
      <c r="C72" s="3" t="s">
        <v>203</v>
      </c>
      <c r="D72" s="3" t="s">
        <v>23</v>
      </c>
      <c r="E72" s="3">
        <v>1</v>
      </c>
      <c r="F72" s="3" t="s">
        <v>204</v>
      </c>
      <c r="G72" s="3" t="s">
        <v>20</v>
      </c>
      <c r="H72" s="3" t="s">
        <v>24</v>
      </c>
      <c r="I72" s="3" t="s">
        <v>25</v>
      </c>
      <c r="J72" s="13" t="s">
        <v>30</v>
      </c>
      <c r="K72" s="23"/>
      <c r="L72" s="6" t="s">
        <v>22</v>
      </c>
      <c r="M72" s="7">
        <v>3.33</v>
      </c>
      <c r="N72" s="7">
        <v>1</v>
      </c>
      <c r="O72" s="8" t="s">
        <v>28</v>
      </c>
      <c r="P72" s="7">
        <f t="shared" si="10"/>
        <v>117.85000000000001</v>
      </c>
      <c r="Q72" s="28">
        <f t="shared" si="6"/>
        <v>2.33</v>
      </c>
      <c r="R72" s="9">
        <f t="shared" si="11"/>
        <v>33.100000000000009</v>
      </c>
      <c r="S72" s="10">
        <f t="shared" si="7"/>
        <v>150.95000000000002</v>
      </c>
      <c r="T72" s="11">
        <f t="shared" si="8"/>
        <v>0.5714285714285714</v>
      </c>
      <c r="U72" s="12">
        <f t="shared" si="9"/>
        <v>0.28086550700042434</v>
      </c>
      <c r="V72">
        <f>COUNTIF($L$2:L72,1)</f>
        <v>40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45409</v>
      </c>
      <c r="C73" s="3" t="s">
        <v>205</v>
      </c>
      <c r="D73" s="3" t="s">
        <v>23</v>
      </c>
      <c r="E73" s="3">
        <v>1</v>
      </c>
      <c r="F73" s="3" t="s">
        <v>43</v>
      </c>
      <c r="G73" s="3" t="s">
        <v>20</v>
      </c>
      <c r="H73" s="3" t="s">
        <v>24</v>
      </c>
      <c r="I73" s="3" t="s">
        <v>25</v>
      </c>
      <c r="J73" s="5" t="s">
        <v>26</v>
      </c>
      <c r="K73" s="23"/>
      <c r="L73" s="6" t="s">
        <v>27</v>
      </c>
      <c r="M73" s="7">
        <v>3.96</v>
      </c>
      <c r="N73" s="7">
        <v>1</v>
      </c>
      <c r="O73" s="8" t="s">
        <v>28</v>
      </c>
      <c r="P73" s="7">
        <f t="shared" si="10"/>
        <v>118.85000000000001</v>
      </c>
      <c r="Q73" s="32">
        <f t="shared" si="6"/>
        <v>-1</v>
      </c>
      <c r="R73" s="9">
        <f t="shared" si="11"/>
        <v>32.100000000000009</v>
      </c>
      <c r="S73" s="10">
        <f t="shared" si="7"/>
        <v>150.95000000000002</v>
      </c>
      <c r="T73" s="11">
        <f t="shared" si="8"/>
        <v>0.56338028169014087</v>
      </c>
      <c r="U73" s="12">
        <f t="shared" si="9"/>
        <v>0.27008834665544812</v>
      </c>
      <c r="V73">
        <f>COUNTIF($L$2:L73,1)</f>
        <v>40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8.5" customHeight="1" x14ac:dyDescent="0.2">
      <c r="A74" s="3">
        <v>72</v>
      </c>
      <c r="B74" s="4">
        <v>45409</v>
      </c>
      <c r="C74" s="3" t="s">
        <v>206</v>
      </c>
      <c r="D74" s="3" t="s">
        <v>23</v>
      </c>
      <c r="E74" s="3">
        <v>2</v>
      </c>
      <c r="F74" s="3" t="s">
        <v>207</v>
      </c>
      <c r="G74" s="3" t="s">
        <v>20</v>
      </c>
      <c r="H74" s="3" t="s">
        <v>24</v>
      </c>
      <c r="I74" s="3" t="s">
        <v>25</v>
      </c>
      <c r="J74" s="13" t="s">
        <v>208</v>
      </c>
      <c r="K74" s="23"/>
      <c r="L74" s="6" t="s">
        <v>27</v>
      </c>
      <c r="M74" s="7">
        <v>2.52</v>
      </c>
      <c r="N74" s="7">
        <v>1.5</v>
      </c>
      <c r="O74" s="8" t="s">
        <v>28</v>
      </c>
      <c r="P74" s="7">
        <f t="shared" si="10"/>
        <v>120.35000000000001</v>
      </c>
      <c r="Q74" s="32">
        <f t="shared" si="6"/>
        <v>-1.5</v>
      </c>
      <c r="R74" s="9">
        <f t="shared" si="11"/>
        <v>30.600000000000009</v>
      </c>
      <c r="S74" s="10">
        <f t="shared" si="7"/>
        <v>150.95000000000002</v>
      </c>
      <c r="T74" s="11">
        <f t="shared" si="8"/>
        <v>0.55555555555555558</v>
      </c>
      <c r="U74" s="12">
        <f t="shared" si="9"/>
        <v>0.25425841296219365</v>
      </c>
      <c r="V74">
        <f>COUNTIF($L$2:L74,1)</f>
        <v>40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8.5" customHeight="1" x14ac:dyDescent="0.2">
      <c r="A75" s="3">
        <v>73</v>
      </c>
      <c r="B75" s="4">
        <v>45409</v>
      </c>
      <c r="C75" s="3" t="s">
        <v>209</v>
      </c>
      <c r="D75" s="3" t="s">
        <v>23</v>
      </c>
      <c r="E75" s="3">
        <v>2</v>
      </c>
      <c r="F75" s="3" t="s">
        <v>210</v>
      </c>
      <c r="G75" s="3" t="s">
        <v>20</v>
      </c>
      <c r="H75" s="3" t="s">
        <v>24</v>
      </c>
      <c r="I75" s="3" t="s">
        <v>25</v>
      </c>
      <c r="J75" s="13" t="s">
        <v>211</v>
      </c>
      <c r="K75" s="23"/>
      <c r="L75" s="6" t="s">
        <v>22</v>
      </c>
      <c r="M75" s="7">
        <v>2</v>
      </c>
      <c r="N75" s="7">
        <v>4</v>
      </c>
      <c r="O75" s="8" t="s">
        <v>28</v>
      </c>
      <c r="P75" s="7">
        <f t="shared" si="10"/>
        <v>124.35000000000001</v>
      </c>
      <c r="Q75" s="28">
        <f t="shared" si="6"/>
        <v>4</v>
      </c>
      <c r="R75" s="9">
        <f t="shared" si="11"/>
        <v>34.600000000000009</v>
      </c>
      <c r="S75" s="10">
        <f t="shared" si="7"/>
        <v>158.95000000000002</v>
      </c>
      <c r="T75" s="11">
        <f t="shared" si="8"/>
        <v>0.56164383561643838</v>
      </c>
      <c r="U75" s="12">
        <f t="shared" si="9"/>
        <v>0.27824688379573786</v>
      </c>
      <c r="V75">
        <f>COUNTIF($L$2:L75,1)</f>
        <v>41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8.5" customHeight="1" x14ac:dyDescent="0.2">
      <c r="A76" s="3">
        <v>74</v>
      </c>
      <c r="B76" s="4">
        <v>45409</v>
      </c>
      <c r="C76" s="3" t="s">
        <v>212</v>
      </c>
      <c r="D76" s="3" t="s">
        <v>23</v>
      </c>
      <c r="E76" s="3">
        <v>2</v>
      </c>
      <c r="F76" s="3" t="s">
        <v>213</v>
      </c>
      <c r="G76" s="3" t="s">
        <v>20</v>
      </c>
      <c r="H76" s="3" t="s">
        <v>24</v>
      </c>
      <c r="I76" s="3" t="s">
        <v>25</v>
      </c>
      <c r="J76" s="5" t="s">
        <v>214</v>
      </c>
      <c r="K76" s="23"/>
      <c r="L76" s="6" t="s">
        <v>27</v>
      </c>
      <c r="M76" s="7">
        <v>2.99</v>
      </c>
      <c r="N76" s="7">
        <v>1</v>
      </c>
      <c r="O76" s="8" t="s">
        <v>28</v>
      </c>
      <c r="P76" s="7">
        <f t="shared" si="10"/>
        <v>125.35000000000001</v>
      </c>
      <c r="Q76" s="32">
        <f t="shared" si="6"/>
        <v>-1</v>
      </c>
      <c r="R76" s="9">
        <f t="shared" si="11"/>
        <v>33.600000000000009</v>
      </c>
      <c r="S76" s="10">
        <f t="shared" si="7"/>
        <v>158.95000000000002</v>
      </c>
      <c r="T76" s="11">
        <f t="shared" si="8"/>
        <v>0.55405405405405406</v>
      </c>
      <c r="U76" s="12">
        <f t="shared" si="9"/>
        <v>0.26804946150777825</v>
      </c>
      <c r="V76">
        <f>COUNTIF($L$2:L76,1)</f>
        <v>41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7.25" customHeight="1" x14ac:dyDescent="0.2">
      <c r="A77" s="3">
        <v>75</v>
      </c>
      <c r="B77" s="4">
        <v>45409</v>
      </c>
      <c r="C77" s="3" t="s">
        <v>215</v>
      </c>
      <c r="D77" s="3" t="s">
        <v>23</v>
      </c>
      <c r="E77" s="3">
        <v>1</v>
      </c>
      <c r="F77" s="3" t="s">
        <v>45</v>
      </c>
      <c r="G77" s="3" t="s">
        <v>20</v>
      </c>
      <c r="H77" s="3" t="s">
        <v>24</v>
      </c>
      <c r="I77" s="3" t="s">
        <v>25</v>
      </c>
      <c r="J77" s="13" t="s">
        <v>30</v>
      </c>
      <c r="K77" s="23" t="s">
        <v>216</v>
      </c>
      <c r="L77" s="6" t="s">
        <v>22</v>
      </c>
      <c r="M77" s="7">
        <v>2.14</v>
      </c>
      <c r="N77" s="7">
        <v>1</v>
      </c>
      <c r="O77" s="8" t="s">
        <v>28</v>
      </c>
      <c r="P77" s="7">
        <f t="shared" si="10"/>
        <v>126.35000000000001</v>
      </c>
      <c r="Q77" s="28">
        <f t="shared" si="6"/>
        <v>1.1400000000000001</v>
      </c>
      <c r="R77" s="9">
        <f t="shared" si="11"/>
        <v>34.740000000000009</v>
      </c>
      <c r="S77" s="10">
        <f t="shared" si="7"/>
        <v>161.09000000000003</v>
      </c>
      <c r="T77" s="11">
        <f t="shared" si="8"/>
        <v>0.56000000000000005</v>
      </c>
      <c r="U77" s="12">
        <f t="shared" si="9"/>
        <v>0.27495053423031279</v>
      </c>
      <c r="V77">
        <f>COUNTIF($L$2:L77,1)</f>
        <v>42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8.5" customHeight="1" x14ac:dyDescent="0.2">
      <c r="A78" s="3">
        <v>76</v>
      </c>
      <c r="B78" s="4">
        <v>45409</v>
      </c>
      <c r="C78" s="3" t="s">
        <v>217</v>
      </c>
      <c r="D78" s="3" t="s">
        <v>23</v>
      </c>
      <c r="E78" s="3">
        <v>2</v>
      </c>
      <c r="F78" s="3" t="s">
        <v>46</v>
      </c>
      <c r="G78" s="3" t="s">
        <v>20</v>
      </c>
      <c r="H78" s="3" t="s">
        <v>24</v>
      </c>
      <c r="I78" s="3" t="s">
        <v>25</v>
      </c>
      <c r="J78" s="13" t="s">
        <v>218</v>
      </c>
      <c r="K78" s="23"/>
      <c r="L78" s="6" t="s">
        <v>22</v>
      </c>
      <c r="M78" s="7">
        <v>1.76</v>
      </c>
      <c r="N78" s="7">
        <v>1</v>
      </c>
      <c r="O78" s="8" t="s">
        <v>28</v>
      </c>
      <c r="P78" s="7">
        <f t="shared" si="10"/>
        <v>127.35000000000001</v>
      </c>
      <c r="Q78" s="28">
        <f t="shared" si="6"/>
        <v>0.76</v>
      </c>
      <c r="R78" s="9">
        <f t="shared" si="11"/>
        <v>35.500000000000007</v>
      </c>
      <c r="S78" s="10">
        <f t="shared" si="7"/>
        <v>162.85000000000002</v>
      </c>
      <c r="T78" s="11">
        <f t="shared" si="8"/>
        <v>0.56578947368421051</v>
      </c>
      <c r="U78" s="12">
        <f t="shared" si="9"/>
        <v>0.27875932469572057</v>
      </c>
      <c r="V78">
        <f>COUNTIF($L$2:L78,1)</f>
        <v>43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8.5" customHeight="1" x14ac:dyDescent="0.2">
      <c r="A79" s="3">
        <v>77</v>
      </c>
      <c r="B79" s="4">
        <v>45409</v>
      </c>
      <c r="C79" s="3" t="s">
        <v>219</v>
      </c>
      <c r="D79" s="3" t="s">
        <v>23</v>
      </c>
      <c r="E79" s="3">
        <v>2</v>
      </c>
      <c r="F79" s="3" t="s">
        <v>93</v>
      </c>
      <c r="G79" s="3" t="s">
        <v>20</v>
      </c>
      <c r="H79" s="3" t="s">
        <v>24</v>
      </c>
      <c r="I79" s="3" t="s">
        <v>25</v>
      </c>
      <c r="J79" s="13" t="s">
        <v>220</v>
      </c>
      <c r="K79" s="23"/>
      <c r="L79" s="6" t="s">
        <v>27</v>
      </c>
      <c r="M79" s="7">
        <v>2.25</v>
      </c>
      <c r="N79" s="7">
        <v>3</v>
      </c>
      <c r="O79" s="8" t="s">
        <v>28</v>
      </c>
      <c r="P79" s="7">
        <f t="shared" si="10"/>
        <v>130.35000000000002</v>
      </c>
      <c r="Q79" s="32">
        <f t="shared" si="6"/>
        <v>-3</v>
      </c>
      <c r="R79" s="9">
        <f t="shared" si="11"/>
        <v>32.500000000000007</v>
      </c>
      <c r="S79" s="10">
        <f t="shared" si="7"/>
        <v>162.85000000000002</v>
      </c>
      <c r="T79" s="11">
        <f t="shared" si="8"/>
        <v>0.55844155844155841</v>
      </c>
      <c r="U79" s="12">
        <f t="shared" si="9"/>
        <v>0.24932873034138853</v>
      </c>
      <c r="V79">
        <f>COUNTIF($L$2:L79,1)</f>
        <v>43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45409</v>
      </c>
      <c r="C80" s="3" t="s">
        <v>221</v>
      </c>
      <c r="D80" s="3" t="s">
        <v>23</v>
      </c>
      <c r="E80" s="3">
        <v>1</v>
      </c>
      <c r="F80" s="3">
        <v>2</v>
      </c>
      <c r="G80" s="3" t="s">
        <v>20</v>
      </c>
      <c r="H80" s="3" t="s">
        <v>24</v>
      </c>
      <c r="I80" s="3" t="s">
        <v>25</v>
      </c>
      <c r="J80" s="5" t="s">
        <v>222</v>
      </c>
      <c r="K80" s="23"/>
      <c r="L80" s="6" t="s">
        <v>27</v>
      </c>
      <c r="M80" s="7">
        <v>2</v>
      </c>
      <c r="N80" s="7">
        <v>2</v>
      </c>
      <c r="O80" s="8" t="s">
        <v>28</v>
      </c>
      <c r="P80" s="7">
        <f t="shared" si="10"/>
        <v>132.35000000000002</v>
      </c>
      <c r="Q80" s="32">
        <f t="shared" si="6"/>
        <v>-2</v>
      </c>
      <c r="R80" s="9">
        <f t="shared" si="11"/>
        <v>30.500000000000007</v>
      </c>
      <c r="S80" s="10">
        <f t="shared" si="7"/>
        <v>162.85000000000002</v>
      </c>
      <c r="T80" s="11">
        <f t="shared" si="8"/>
        <v>0.55128205128205132</v>
      </c>
      <c r="U80" s="12">
        <f t="shared" si="9"/>
        <v>0.23044956554590099</v>
      </c>
      <c r="V80">
        <f>COUNTIF($L$2:L80,1)</f>
        <v>43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9.5" customHeight="1" x14ac:dyDescent="0.2">
      <c r="A81" s="3">
        <v>79</v>
      </c>
      <c r="B81" s="4">
        <v>45409</v>
      </c>
      <c r="C81" s="3" t="s">
        <v>221</v>
      </c>
      <c r="D81" s="3" t="s">
        <v>23</v>
      </c>
      <c r="E81" s="3">
        <v>1</v>
      </c>
      <c r="F81" s="3">
        <v>2</v>
      </c>
      <c r="G81" s="3" t="s">
        <v>20</v>
      </c>
      <c r="H81" s="3" t="s">
        <v>24</v>
      </c>
      <c r="I81" s="3" t="s">
        <v>25</v>
      </c>
      <c r="J81" s="5" t="s">
        <v>222</v>
      </c>
      <c r="K81" s="23"/>
      <c r="L81" s="6" t="s">
        <v>27</v>
      </c>
      <c r="M81" s="7">
        <v>2.64</v>
      </c>
      <c r="N81" s="7">
        <v>0.5</v>
      </c>
      <c r="O81" s="8" t="s">
        <v>28</v>
      </c>
      <c r="P81" s="7">
        <f t="shared" si="10"/>
        <v>132.85000000000002</v>
      </c>
      <c r="Q81" s="32">
        <f t="shared" si="6"/>
        <v>-0.5</v>
      </c>
      <c r="R81" s="9">
        <f t="shared" si="11"/>
        <v>30.000000000000007</v>
      </c>
      <c r="S81" s="10">
        <f t="shared" si="7"/>
        <v>162.85000000000002</v>
      </c>
      <c r="T81" s="11">
        <f t="shared" si="8"/>
        <v>0.54430379746835444</v>
      </c>
      <c r="U81" s="12">
        <f t="shared" si="9"/>
        <v>0.22581859239744068</v>
      </c>
      <c r="V81">
        <f>COUNTIF($L$2:L81,1)</f>
        <v>43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8.75" customHeight="1" x14ac:dyDescent="0.2">
      <c r="A82" s="3">
        <v>80</v>
      </c>
      <c r="B82" s="4">
        <v>45409</v>
      </c>
      <c r="C82" s="3" t="s">
        <v>223</v>
      </c>
      <c r="D82" s="3" t="s">
        <v>23</v>
      </c>
      <c r="E82" s="3">
        <v>1</v>
      </c>
      <c r="F82" s="3" t="s">
        <v>34</v>
      </c>
      <c r="G82" s="3" t="s">
        <v>20</v>
      </c>
      <c r="H82" s="3" t="s">
        <v>24</v>
      </c>
      <c r="I82" s="3" t="s">
        <v>25</v>
      </c>
      <c r="J82" s="5" t="s">
        <v>26</v>
      </c>
      <c r="K82" s="23"/>
      <c r="L82" s="6" t="s">
        <v>27</v>
      </c>
      <c r="M82" s="7">
        <v>2.0699999999999998</v>
      </c>
      <c r="N82" s="7">
        <v>1.5</v>
      </c>
      <c r="O82" s="8" t="s">
        <v>28</v>
      </c>
      <c r="P82" s="7">
        <f t="shared" si="10"/>
        <v>134.35000000000002</v>
      </c>
      <c r="Q82" s="32">
        <f t="shared" si="6"/>
        <v>-1.5</v>
      </c>
      <c r="R82" s="9">
        <f t="shared" si="11"/>
        <v>28.500000000000007</v>
      </c>
      <c r="S82" s="10">
        <f t="shared" si="7"/>
        <v>162.85000000000002</v>
      </c>
      <c r="T82" s="11">
        <f t="shared" si="8"/>
        <v>0.53749999999999998</v>
      </c>
      <c r="U82" s="12">
        <f t="shared" si="9"/>
        <v>0.21213248976553775</v>
      </c>
      <c r="V82">
        <f>COUNTIF($L$2:L82,1)</f>
        <v>43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8.5" customHeight="1" x14ac:dyDescent="0.2">
      <c r="A83" s="3">
        <v>81</v>
      </c>
      <c r="B83" s="4">
        <v>45409</v>
      </c>
      <c r="C83" s="3" t="s">
        <v>224</v>
      </c>
      <c r="D83" s="3" t="s">
        <v>23</v>
      </c>
      <c r="E83" s="3">
        <v>2</v>
      </c>
      <c r="F83" s="3" t="s">
        <v>213</v>
      </c>
      <c r="G83" s="3" t="s">
        <v>20</v>
      </c>
      <c r="H83" s="3" t="s">
        <v>24</v>
      </c>
      <c r="I83" s="3" t="s">
        <v>25</v>
      </c>
      <c r="J83" s="13" t="s">
        <v>225</v>
      </c>
      <c r="K83" s="23"/>
      <c r="L83" s="6" t="s">
        <v>27</v>
      </c>
      <c r="M83" s="7">
        <v>4.1100000000000003</v>
      </c>
      <c r="N83" s="7">
        <v>1.5</v>
      </c>
      <c r="O83" s="8" t="s">
        <v>28</v>
      </c>
      <c r="P83" s="7">
        <f t="shared" si="10"/>
        <v>135.85000000000002</v>
      </c>
      <c r="Q83" s="32">
        <f t="shared" si="6"/>
        <v>-1.5</v>
      </c>
      <c r="R83" s="9">
        <f t="shared" si="11"/>
        <v>27.000000000000007</v>
      </c>
      <c r="S83" s="10">
        <f t="shared" si="7"/>
        <v>162.85000000000002</v>
      </c>
      <c r="T83" s="11">
        <f t="shared" si="8"/>
        <v>0.53086419753086422</v>
      </c>
      <c r="U83" s="12">
        <f t="shared" si="9"/>
        <v>0.19874861980125136</v>
      </c>
      <c r="V83">
        <f>COUNTIF($L$2:L83,1)</f>
        <v>43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8.5" customHeight="1" x14ac:dyDescent="0.2">
      <c r="A84" s="3">
        <v>82</v>
      </c>
      <c r="B84" s="4">
        <v>45409</v>
      </c>
      <c r="C84" s="3" t="s">
        <v>226</v>
      </c>
      <c r="D84" s="3" t="s">
        <v>23</v>
      </c>
      <c r="E84" s="3">
        <v>2</v>
      </c>
      <c r="F84" s="3" t="s">
        <v>93</v>
      </c>
      <c r="G84" s="3" t="s">
        <v>20</v>
      </c>
      <c r="H84" s="3" t="s">
        <v>24</v>
      </c>
      <c r="I84" s="3" t="s">
        <v>25</v>
      </c>
      <c r="J84" s="13" t="s">
        <v>227</v>
      </c>
      <c r="K84" s="23"/>
      <c r="L84" s="6" t="s">
        <v>22</v>
      </c>
      <c r="M84" s="7">
        <v>2.17</v>
      </c>
      <c r="N84" s="7">
        <v>2</v>
      </c>
      <c r="O84" s="8" t="s">
        <v>28</v>
      </c>
      <c r="P84" s="7">
        <f t="shared" si="10"/>
        <v>137.85000000000002</v>
      </c>
      <c r="Q84" s="28">
        <f t="shared" si="6"/>
        <v>2.34</v>
      </c>
      <c r="R84" s="9">
        <f t="shared" si="11"/>
        <v>29.340000000000007</v>
      </c>
      <c r="S84" s="10">
        <f t="shared" si="7"/>
        <v>167.19000000000003</v>
      </c>
      <c r="T84" s="11">
        <f t="shared" si="8"/>
        <v>0.53658536585365857</v>
      </c>
      <c r="U84" s="12">
        <f t="shared" si="9"/>
        <v>0.21284004352557126</v>
      </c>
      <c r="V84">
        <f>COUNTIF($L$2:L84,1)</f>
        <v>44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45410</v>
      </c>
      <c r="C85" s="3" t="s">
        <v>228</v>
      </c>
      <c r="D85" s="3" t="s">
        <v>23</v>
      </c>
      <c r="E85" s="3">
        <v>1</v>
      </c>
      <c r="F85" s="3" t="s">
        <v>38</v>
      </c>
      <c r="G85" s="3" t="s">
        <v>20</v>
      </c>
      <c r="H85" s="3" t="s">
        <v>24</v>
      </c>
      <c r="I85" s="3" t="s">
        <v>25</v>
      </c>
      <c r="J85" s="13" t="s">
        <v>169</v>
      </c>
      <c r="K85" s="23"/>
      <c r="L85" s="6" t="s">
        <v>22</v>
      </c>
      <c r="M85" s="7">
        <v>1.95</v>
      </c>
      <c r="N85" s="7">
        <v>2</v>
      </c>
      <c r="O85" s="8" t="s">
        <v>28</v>
      </c>
      <c r="P85" s="7">
        <f t="shared" si="10"/>
        <v>139.85000000000002</v>
      </c>
      <c r="Q85" s="28">
        <f t="shared" si="6"/>
        <v>1.9</v>
      </c>
      <c r="R85" s="9">
        <f t="shared" si="11"/>
        <v>31.240000000000006</v>
      </c>
      <c r="S85" s="10">
        <f t="shared" si="7"/>
        <v>171.09000000000003</v>
      </c>
      <c r="T85" s="11">
        <f t="shared" si="8"/>
        <v>0.54216867469879515</v>
      </c>
      <c r="U85" s="12">
        <f t="shared" si="9"/>
        <v>0.2233821952091527</v>
      </c>
      <c r="V85">
        <f>COUNTIF($L$2:L85,1)</f>
        <v>45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8.5" customHeight="1" x14ac:dyDescent="0.2">
      <c r="A86" s="3">
        <v>84</v>
      </c>
      <c r="B86" s="4">
        <v>45410</v>
      </c>
      <c r="C86" s="3" t="s">
        <v>229</v>
      </c>
      <c r="D86" s="3" t="s">
        <v>23</v>
      </c>
      <c r="E86" s="3">
        <v>2</v>
      </c>
      <c r="F86" s="3" t="s">
        <v>142</v>
      </c>
      <c r="G86" s="3" t="s">
        <v>20</v>
      </c>
      <c r="H86" s="3" t="s">
        <v>24</v>
      </c>
      <c r="I86" s="3" t="s">
        <v>25</v>
      </c>
      <c r="J86" s="13" t="s">
        <v>230</v>
      </c>
      <c r="K86" s="23"/>
      <c r="L86" s="6" t="s">
        <v>27</v>
      </c>
      <c r="M86" s="7">
        <v>2.64</v>
      </c>
      <c r="N86" s="7">
        <v>0.45</v>
      </c>
      <c r="O86" s="8" t="s">
        <v>28</v>
      </c>
      <c r="P86" s="7">
        <f t="shared" si="10"/>
        <v>140.30000000000001</v>
      </c>
      <c r="Q86" s="32">
        <f t="shared" si="6"/>
        <v>-0.45</v>
      </c>
      <c r="R86" s="9">
        <f t="shared" si="11"/>
        <v>30.790000000000006</v>
      </c>
      <c r="S86" s="10">
        <f t="shared" si="7"/>
        <v>171.09000000000003</v>
      </c>
      <c r="T86" s="11">
        <f t="shared" si="8"/>
        <v>0.5357142857142857</v>
      </c>
      <c r="U86" s="12">
        <f t="shared" si="9"/>
        <v>0.21945830363506785</v>
      </c>
      <c r="V86">
        <f>COUNTIF($L$2:L86,1)</f>
        <v>45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8.5" customHeight="1" x14ac:dyDescent="0.2">
      <c r="A87" s="3">
        <v>85</v>
      </c>
      <c r="B87" s="4">
        <v>45410</v>
      </c>
      <c r="C87" s="3" t="s">
        <v>231</v>
      </c>
      <c r="D87" s="3" t="s">
        <v>23</v>
      </c>
      <c r="E87" s="3">
        <v>2</v>
      </c>
      <c r="F87" s="3" t="s">
        <v>232</v>
      </c>
      <c r="G87" s="3" t="s">
        <v>20</v>
      </c>
      <c r="H87" s="3" t="s">
        <v>24</v>
      </c>
      <c r="I87" s="3" t="s">
        <v>25</v>
      </c>
      <c r="J87" s="13" t="s">
        <v>233</v>
      </c>
      <c r="K87" s="23"/>
      <c r="L87" s="6" t="s">
        <v>27</v>
      </c>
      <c r="M87" s="7">
        <v>3.03</v>
      </c>
      <c r="N87" s="7">
        <v>1</v>
      </c>
      <c r="O87" s="8" t="s">
        <v>28</v>
      </c>
      <c r="P87" s="7">
        <f t="shared" si="10"/>
        <v>141.30000000000001</v>
      </c>
      <c r="Q87" s="32">
        <f t="shared" si="6"/>
        <v>-1</v>
      </c>
      <c r="R87" s="9">
        <f t="shared" si="11"/>
        <v>29.790000000000006</v>
      </c>
      <c r="S87" s="10">
        <f t="shared" si="7"/>
        <v>171.09000000000003</v>
      </c>
      <c r="T87" s="11">
        <f t="shared" si="8"/>
        <v>0.52941176470588236</v>
      </c>
      <c r="U87" s="12">
        <f t="shared" si="9"/>
        <v>0.21082802547770713</v>
      </c>
      <c r="V87">
        <f>COUNTIF($L$2:L87,1)</f>
        <v>45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8.5" customHeight="1" x14ac:dyDescent="0.2">
      <c r="A88" s="3">
        <v>86</v>
      </c>
      <c r="B88" s="4">
        <v>45410</v>
      </c>
      <c r="C88" s="3" t="s">
        <v>234</v>
      </c>
      <c r="D88" s="3" t="s">
        <v>23</v>
      </c>
      <c r="E88" s="3">
        <v>2</v>
      </c>
      <c r="F88" s="3" t="s">
        <v>235</v>
      </c>
      <c r="G88" s="3" t="s">
        <v>20</v>
      </c>
      <c r="H88" s="3" t="s">
        <v>24</v>
      </c>
      <c r="I88" s="3" t="s">
        <v>25</v>
      </c>
      <c r="J88" s="13" t="s">
        <v>236</v>
      </c>
      <c r="K88" s="23"/>
      <c r="L88" s="6" t="s">
        <v>27</v>
      </c>
      <c r="M88" s="7">
        <v>2.56</v>
      </c>
      <c r="N88" s="7">
        <v>1.5</v>
      </c>
      <c r="O88" s="8" t="s">
        <v>28</v>
      </c>
      <c r="P88" s="7">
        <f t="shared" si="10"/>
        <v>142.80000000000001</v>
      </c>
      <c r="Q88" s="32">
        <f t="shared" si="6"/>
        <v>-1.5</v>
      </c>
      <c r="R88" s="9">
        <f t="shared" si="11"/>
        <v>28.290000000000006</v>
      </c>
      <c r="S88" s="10">
        <f t="shared" si="7"/>
        <v>171.09000000000003</v>
      </c>
      <c r="T88" s="11">
        <f t="shared" si="8"/>
        <v>0.52325581395348841</v>
      </c>
      <c r="U88" s="12">
        <f t="shared" si="9"/>
        <v>0.19810924369747912</v>
      </c>
      <c r="V88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8.5" customHeight="1" x14ac:dyDescent="0.2">
      <c r="A89" s="3">
        <v>87</v>
      </c>
      <c r="B89" s="4">
        <v>45410</v>
      </c>
      <c r="C89" s="3" t="s">
        <v>237</v>
      </c>
      <c r="D89" s="3" t="s">
        <v>23</v>
      </c>
      <c r="E89" s="3">
        <v>2</v>
      </c>
      <c r="F89" s="3" t="s">
        <v>56</v>
      </c>
      <c r="G89" s="3" t="s">
        <v>20</v>
      </c>
      <c r="H89" s="3" t="s">
        <v>24</v>
      </c>
      <c r="I89" s="3" t="s">
        <v>25</v>
      </c>
      <c r="J89" s="13" t="s">
        <v>238</v>
      </c>
      <c r="K89" s="23"/>
      <c r="L89" s="6" t="s">
        <v>22</v>
      </c>
      <c r="M89" s="7">
        <v>1.29</v>
      </c>
      <c r="N89" s="7">
        <v>2</v>
      </c>
      <c r="O89" s="8" t="s">
        <v>28</v>
      </c>
      <c r="P89" s="7">
        <f t="shared" si="10"/>
        <v>144.80000000000001</v>
      </c>
      <c r="Q89" s="28">
        <f t="shared" si="6"/>
        <v>0.58000000000000007</v>
      </c>
      <c r="R89" s="9">
        <f t="shared" si="11"/>
        <v>28.870000000000005</v>
      </c>
      <c r="S89" s="10">
        <f t="shared" si="7"/>
        <v>173.67000000000002</v>
      </c>
      <c r="T89" s="11">
        <f t="shared" si="8"/>
        <v>0.52873563218390807</v>
      </c>
      <c r="U89" s="12">
        <f t="shared" si="9"/>
        <v>0.19937845303867405</v>
      </c>
      <c r="V89">
        <f>COUNTIF($L$2:L89,1)</f>
        <v>46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8.5" customHeight="1" x14ac:dyDescent="0.2">
      <c r="A90" s="3">
        <v>88</v>
      </c>
      <c r="B90" s="4">
        <v>45410</v>
      </c>
      <c r="C90" s="3" t="s">
        <v>239</v>
      </c>
      <c r="D90" s="3" t="s">
        <v>23</v>
      </c>
      <c r="E90" s="3">
        <v>2</v>
      </c>
      <c r="F90" s="3" t="s">
        <v>240</v>
      </c>
      <c r="G90" s="3" t="s">
        <v>20</v>
      </c>
      <c r="H90" s="3" t="s">
        <v>24</v>
      </c>
      <c r="I90" s="3" t="s">
        <v>25</v>
      </c>
      <c r="J90" s="13" t="s">
        <v>241</v>
      </c>
      <c r="K90" s="23"/>
      <c r="L90" s="6" t="s">
        <v>22</v>
      </c>
      <c r="M90" s="7">
        <v>1.95</v>
      </c>
      <c r="N90" s="7">
        <v>4</v>
      </c>
      <c r="O90" s="8" t="s">
        <v>28</v>
      </c>
      <c r="P90" s="7">
        <f t="shared" si="10"/>
        <v>148.80000000000001</v>
      </c>
      <c r="Q90" s="28">
        <f t="shared" si="6"/>
        <v>3.8</v>
      </c>
      <c r="R90" s="9">
        <f t="shared" si="11"/>
        <v>32.67</v>
      </c>
      <c r="S90" s="10">
        <f t="shared" si="7"/>
        <v>181.47000000000003</v>
      </c>
      <c r="T90" s="11">
        <f t="shared" si="8"/>
        <v>0.53409090909090906</v>
      </c>
      <c r="U90" s="12">
        <f t="shared" si="9"/>
        <v>0.21955645161290333</v>
      </c>
      <c r="V90">
        <f>COUNTIF($L$2:L90,1)</f>
        <v>47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45410</v>
      </c>
      <c r="C91" s="3" t="s">
        <v>242</v>
      </c>
      <c r="D91" s="3" t="s">
        <v>23</v>
      </c>
      <c r="E91" s="3">
        <v>1</v>
      </c>
      <c r="F91" s="3" t="s">
        <v>243</v>
      </c>
      <c r="G91" s="3" t="s">
        <v>20</v>
      </c>
      <c r="H91" s="3" t="s">
        <v>86</v>
      </c>
      <c r="I91" s="3" t="s">
        <v>21</v>
      </c>
      <c r="J91" s="13" t="s">
        <v>244</v>
      </c>
      <c r="K91" s="23"/>
      <c r="L91" s="6" t="s">
        <v>22</v>
      </c>
      <c r="M91" s="7">
        <v>1.95</v>
      </c>
      <c r="N91" s="7">
        <v>2</v>
      </c>
      <c r="O91" s="8" t="s">
        <v>28</v>
      </c>
      <c r="P91" s="7">
        <f t="shared" si="10"/>
        <v>150.80000000000001</v>
      </c>
      <c r="Q91" s="28">
        <f t="shared" si="6"/>
        <v>1.9</v>
      </c>
      <c r="R91" s="9">
        <f t="shared" si="11"/>
        <v>34.57</v>
      </c>
      <c r="S91" s="10">
        <f t="shared" si="7"/>
        <v>185.37</v>
      </c>
      <c r="T91" s="11">
        <f t="shared" si="8"/>
        <v>0.5393258426966292</v>
      </c>
      <c r="U91" s="12">
        <f t="shared" si="9"/>
        <v>0.22924403183023867</v>
      </c>
      <c r="V91">
        <f>COUNTIF($L$2:L91,1)</f>
        <v>48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8.5" customHeight="1" x14ac:dyDescent="0.2">
      <c r="A92" s="3">
        <v>90</v>
      </c>
      <c r="B92" s="4">
        <v>45412</v>
      </c>
      <c r="C92" s="3" t="s">
        <v>245</v>
      </c>
      <c r="D92" s="3" t="s">
        <v>23</v>
      </c>
      <c r="E92" s="3">
        <v>2</v>
      </c>
      <c r="F92" s="3" t="s">
        <v>246</v>
      </c>
      <c r="G92" s="3" t="s">
        <v>20</v>
      </c>
      <c r="H92" s="3" t="s">
        <v>24</v>
      </c>
      <c r="I92" s="3" t="s">
        <v>25</v>
      </c>
      <c r="J92" s="13" t="s">
        <v>247</v>
      </c>
      <c r="K92" s="23"/>
      <c r="L92" s="6" t="s">
        <v>27</v>
      </c>
      <c r="M92" s="7">
        <v>2.8</v>
      </c>
      <c r="N92" s="7">
        <v>1.5</v>
      </c>
      <c r="O92" s="8" t="s">
        <v>28</v>
      </c>
      <c r="P92" s="7">
        <f t="shared" si="10"/>
        <v>152.30000000000001</v>
      </c>
      <c r="Q92" s="32">
        <f t="shared" si="6"/>
        <v>-1.5</v>
      </c>
      <c r="R92" s="9">
        <f t="shared" si="11"/>
        <v>33.07</v>
      </c>
      <c r="S92" s="10">
        <f t="shared" si="7"/>
        <v>185.37</v>
      </c>
      <c r="T92" s="11">
        <f t="shared" si="8"/>
        <v>0.53333333333333333</v>
      </c>
      <c r="U92" s="12">
        <f t="shared" si="9"/>
        <v>0.21713722915298747</v>
      </c>
      <c r="V92">
        <f>COUNTIF($L$2:L92,1)</f>
        <v>48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8.5" customHeight="1" x14ac:dyDescent="0.2">
      <c r="A93" s="3">
        <v>91</v>
      </c>
      <c r="B93" s="4">
        <v>45412</v>
      </c>
      <c r="C93" s="3" t="s">
        <v>248</v>
      </c>
      <c r="D93" s="3" t="s">
        <v>23</v>
      </c>
      <c r="E93" s="3">
        <v>2</v>
      </c>
      <c r="F93" s="3" t="s">
        <v>249</v>
      </c>
      <c r="G93" s="3" t="s">
        <v>20</v>
      </c>
      <c r="H93" s="3" t="s">
        <v>24</v>
      </c>
      <c r="I93" s="3" t="s">
        <v>25</v>
      </c>
      <c r="J93" s="13" t="s">
        <v>250</v>
      </c>
      <c r="K93" s="23"/>
      <c r="L93" s="6" t="s">
        <v>22</v>
      </c>
      <c r="M93" s="7">
        <v>2.37</v>
      </c>
      <c r="N93" s="7">
        <v>1</v>
      </c>
      <c r="O93" s="8" t="s">
        <v>28</v>
      </c>
      <c r="P93" s="7">
        <f t="shared" si="10"/>
        <v>153.30000000000001</v>
      </c>
      <c r="Q93" s="28">
        <f t="shared" si="6"/>
        <v>1.37</v>
      </c>
      <c r="R93" s="9">
        <f t="shared" si="11"/>
        <v>34.44</v>
      </c>
      <c r="S93" s="10">
        <f t="shared" si="7"/>
        <v>187.74</v>
      </c>
      <c r="T93" s="11">
        <f t="shared" si="8"/>
        <v>0.53846153846153844</v>
      </c>
      <c r="U93" s="12">
        <f t="shared" si="9"/>
        <v>0.22465753424657531</v>
      </c>
      <c r="V93">
        <f>COUNTIF($L$2:L93,1)</f>
        <v>49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8.5" customHeight="1" x14ac:dyDescent="0.2">
      <c r="A94" s="3">
        <v>92</v>
      </c>
      <c r="B94" s="4">
        <v>45412</v>
      </c>
      <c r="C94" s="3" t="s">
        <v>251</v>
      </c>
      <c r="D94" s="3" t="s">
        <v>23</v>
      </c>
      <c r="E94" s="3">
        <v>2</v>
      </c>
      <c r="F94" s="3" t="s">
        <v>252</v>
      </c>
      <c r="G94" s="3" t="s">
        <v>20</v>
      </c>
      <c r="H94" s="3" t="s">
        <v>86</v>
      </c>
      <c r="I94" s="3" t="s">
        <v>25</v>
      </c>
      <c r="J94" s="13" t="s">
        <v>253</v>
      </c>
      <c r="K94" s="23"/>
      <c r="L94" s="6" t="s">
        <v>27</v>
      </c>
      <c r="M94" s="7">
        <v>2.4</v>
      </c>
      <c r="N94" s="7">
        <v>1.5</v>
      </c>
      <c r="O94" s="8" t="s">
        <v>28</v>
      </c>
      <c r="P94" s="7">
        <f t="shared" si="10"/>
        <v>154.80000000000001</v>
      </c>
      <c r="Q94" s="32">
        <f t="shared" si="6"/>
        <v>-1.5</v>
      </c>
      <c r="R94" s="29">
        <f t="shared" si="11"/>
        <v>32.94</v>
      </c>
      <c r="S94" s="30">
        <f t="shared" si="7"/>
        <v>187.74</v>
      </c>
      <c r="T94" s="31">
        <f t="shared" si="8"/>
        <v>0.53260869565217395</v>
      </c>
      <c r="U94" s="12">
        <f t="shared" si="9"/>
        <v>0.21279069767441858</v>
      </c>
      <c r="V94">
        <f>COUNTIF($L$2:L94,1)</f>
        <v>49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</sheetData>
  <sheetProtection selectLockedCells="1" selectUnlockedCells="1"/>
  <autoFilter ref="A1:IK9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2024-05-06T11:27:22Z</dcterms:modified>
</cp:coreProperties>
</file>