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E984F5BF-DC55-4955-AB76-72205239975A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November" sheetId="1" r:id="rId1"/>
  </sheets>
  <definedNames>
    <definedName name="__Anonymous_Sheet_DB__1">November!#REF!</definedName>
    <definedName name="__xlnm._FilterDatabase" localSheetId="0">November!#REF!</definedName>
    <definedName name="__xlnm._FilterDatabase_1">November!#REF!</definedName>
    <definedName name="_xlnm._FilterDatabase" localSheetId="0" hidden="1">November!$A$1:$IK$49</definedName>
    <definedName name="Excel_BuiltIn__FilterDatabase" localSheetId="0">November!#REF!</definedName>
    <definedName name="Excel_BuiltIn__FilterDatabase_1">November!#REF!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9" i="1" l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V2" i="1"/>
  <c r="T2" i="1" s="1"/>
  <c r="Q2" i="1"/>
  <c r="R2" i="1" s="1"/>
  <c r="P2" i="1"/>
  <c r="P3" i="1" s="1"/>
  <c r="R3" i="1" l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P4" i="1"/>
  <c r="S2" i="1"/>
  <c r="U2" i="1" s="1"/>
  <c r="S3" i="1" l="1"/>
  <c r="U3" i="1" s="1"/>
  <c r="P5" i="1"/>
  <c r="S4" i="1"/>
  <c r="U4" i="1" s="1"/>
  <c r="P6" i="1" l="1"/>
  <c r="S5" i="1"/>
  <c r="U5" i="1" s="1"/>
  <c r="P7" i="1" l="1"/>
  <c r="S6" i="1"/>
  <c r="U6" i="1" s="1"/>
  <c r="P8" i="1" l="1"/>
  <c r="S7" i="1"/>
  <c r="U7" i="1" s="1"/>
  <c r="S8" i="1" l="1"/>
  <c r="U8" i="1" s="1"/>
  <c r="P9" i="1"/>
  <c r="P10" i="1" l="1"/>
  <c r="S9" i="1"/>
  <c r="U9" i="1" s="1"/>
  <c r="S10" i="1" l="1"/>
  <c r="U10" i="1" s="1"/>
  <c r="P11" i="1"/>
  <c r="P12" i="1" l="1"/>
  <c r="S11" i="1"/>
  <c r="U11" i="1" s="1"/>
  <c r="P13" i="1" l="1"/>
  <c r="S12" i="1"/>
  <c r="U12" i="1" s="1"/>
  <c r="S13" i="1" l="1"/>
  <c r="U13" i="1" s="1"/>
  <c r="P14" i="1"/>
  <c r="P15" i="1" l="1"/>
  <c r="S14" i="1"/>
  <c r="U14" i="1" s="1"/>
  <c r="S15" i="1" l="1"/>
  <c r="U15" i="1" s="1"/>
  <c r="P16" i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S20" i="1" l="1"/>
  <c r="U20" i="1" s="1"/>
  <c r="P21" i="1"/>
  <c r="P22" i="1" l="1"/>
  <c r="S21" i="1"/>
  <c r="U21" i="1" s="1"/>
  <c r="S22" i="1" l="1"/>
  <c r="U22" i="1" s="1"/>
  <c r="P23" i="1"/>
  <c r="P24" i="1" l="1"/>
  <c r="S23" i="1"/>
  <c r="U23" i="1" s="1"/>
  <c r="P25" i="1" l="1"/>
  <c r="S24" i="1"/>
  <c r="U24" i="1" s="1"/>
  <c r="S25" i="1" l="1"/>
  <c r="U25" i="1" s="1"/>
  <c r="P26" i="1"/>
  <c r="P27" i="1" l="1"/>
  <c r="S26" i="1"/>
  <c r="U26" i="1" s="1"/>
  <c r="S27" i="1" l="1"/>
  <c r="U27" i="1" s="1"/>
  <c r="P28" i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S32" i="1" l="1"/>
  <c r="U32" i="1" s="1"/>
  <c r="P33" i="1"/>
  <c r="P34" i="1" l="1"/>
  <c r="S33" i="1"/>
  <c r="U33" i="1" s="1"/>
  <c r="S34" i="1" l="1"/>
  <c r="U34" i="1" s="1"/>
  <c r="P35" i="1"/>
  <c r="P36" i="1" l="1"/>
  <c r="S35" i="1"/>
  <c r="U35" i="1" s="1"/>
  <c r="P37" i="1" l="1"/>
  <c r="S36" i="1"/>
  <c r="U36" i="1" s="1"/>
  <c r="S37" i="1" l="1"/>
  <c r="U37" i="1" s="1"/>
  <c r="P38" i="1"/>
  <c r="P39" i="1" l="1"/>
  <c r="S38" i="1"/>
  <c r="U38" i="1" s="1"/>
  <c r="S39" i="1" l="1"/>
  <c r="U39" i="1" s="1"/>
  <c r="P40" i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S44" i="1" l="1"/>
  <c r="U44" i="1" s="1"/>
  <c r="P45" i="1"/>
  <c r="P46" i="1" l="1"/>
  <c r="S45" i="1"/>
  <c r="U45" i="1" s="1"/>
  <c r="S46" i="1" l="1"/>
  <c r="U46" i="1" s="1"/>
  <c r="P47" i="1"/>
  <c r="P48" i="1" l="1"/>
  <c r="S47" i="1"/>
  <c r="U47" i="1" s="1"/>
  <c r="P49" i="1" l="1"/>
  <c r="S48" i="1"/>
  <c r="U48" i="1" s="1"/>
  <c r="S49" i="1" l="1"/>
  <c r="U49" i="1" s="1"/>
</calcChain>
</file>

<file path=xl/sharedStrings.xml><?xml version="1.0" encoding="utf-8"?>
<sst xmlns="http://schemas.openxmlformats.org/spreadsheetml/2006/main" count="473" uniqueCount="144">
  <si>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</si>
  <si>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</si>
  <si>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</si>
  <si>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</si>
  <si>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</si>
  <si>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</si>
  <si>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</si>
  <si>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</si>
  <si>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</si>
  <si>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</si>
  <si>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</si>
  <si>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</si>
  <si>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</si>
  <si>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</si>
  <si>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</si>
  <si>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</si>
  <si>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</si>
  <si>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</si>
  <si>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</si>
  <si>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</si>
  <si>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</si>
  <si>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</si>
  <si>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asian</t>
  </si>
  <si>
    <t>Pregame</t>
  </si>
  <si>
    <t>0</t>
  </si>
  <si>
    <t>nein</t>
  </si>
  <si>
    <t>Chancenwucher</t>
  </si>
  <si>
    <t>2 asian -1</t>
  </si>
  <si>
    <t>0-1</t>
  </si>
  <si>
    <t>1-1</t>
  </si>
  <si>
    <t>Amateure</t>
  </si>
  <si>
    <t>2-0</t>
  </si>
  <si>
    <t>1 asian -1,5</t>
  </si>
  <si>
    <t>2 asian -1,25</t>
  </si>
  <si>
    <t>1 asian -1,25</t>
  </si>
  <si>
    <t>1-3</t>
  </si>
  <si>
    <t>2-2</t>
  </si>
  <si>
    <t>1 asian -2</t>
  </si>
  <si>
    <t>2 asian -1,75</t>
  </si>
  <si>
    <t>2 asian -1,5</t>
  </si>
  <si>
    <t>0-3</t>
  </si>
  <si>
    <t>1 asian -1</t>
  </si>
  <si>
    <t>2 asian -0,25</t>
  </si>
  <si>
    <t>2 asian -0,75</t>
  </si>
  <si>
    <t>2-1</t>
  </si>
  <si>
    <t>3-2</t>
  </si>
  <si>
    <t>4-0</t>
  </si>
  <si>
    <t>Live</t>
  </si>
  <si>
    <t>0-4</t>
  </si>
  <si>
    <t>Fussball</t>
  </si>
  <si>
    <t>1-2</t>
  </si>
  <si>
    <t>3-1</t>
  </si>
  <si>
    <t>1-5</t>
  </si>
  <si>
    <t>2 asian -2</t>
  </si>
  <si>
    <t>1 asian -2,25</t>
  </si>
  <si>
    <t>2 asian -4</t>
  </si>
  <si>
    <t>2-4</t>
  </si>
  <si>
    <t>mystake</t>
  </si>
  <si>
    <t>1 asian -2,5</t>
  </si>
  <si>
    <t>Tor aberkannt</t>
  </si>
  <si>
    <t>Turegano - Celta Vigo</t>
  </si>
  <si>
    <t>2 asian -3,5</t>
  </si>
  <si>
    <t>Tor zu schnell..</t>
  </si>
  <si>
    <t>Quintanar - Sevilla</t>
  </si>
  <si>
    <t>Niederrossbach - Engers</t>
  </si>
  <si>
    <t>2 asian -2,25</t>
  </si>
  <si>
    <t xml:space="preserve">rote Karte.. Erste Schuss Tor.. </t>
  </si>
  <si>
    <t>Lotte - Sprockhövel</t>
  </si>
  <si>
    <t>1 asian -1,75</t>
  </si>
  <si>
    <t>Büderich - Ratingen</t>
  </si>
  <si>
    <t>in Unterzahl Tor gemacht</t>
  </si>
  <si>
    <t>Wismar - Mahlsdorf</t>
  </si>
  <si>
    <t>1 asian +0,25</t>
  </si>
  <si>
    <t>"so möchte ich den FC Anker nie mehr sehen"… 3 Schuss 3 Tor..</t>
  </si>
  <si>
    <t>Dassendorf - Paloma</t>
  </si>
  <si>
    <t>Chancenwucher deluxe, Paloma eine Chance ein Tor</t>
  </si>
  <si>
    <t>Marienberg - Freital</t>
  </si>
  <si>
    <t>86. Gegentor..</t>
  </si>
  <si>
    <t>RSV Eintracht - Rostocker</t>
  </si>
  <si>
    <t>Balingen - Schott Mainz</t>
  </si>
  <si>
    <t>Eltersdorf - Bayern Hof</t>
  </si>
  <si>
    <t>Ravensburg - Denzlingen</t>
  </si>
  <si>
    <t>1 asian -0,75</t>
  </si>
  <si>
    <t>5-1</t>
  </si>
  <si>
    <t>Essingen - Pforzheim</t>
  </si>
  <si>
    <t>trotz Überzahl</t>
  </si>
  <si>
    <t>Offenburger - Mannheim</t>
  </si>
  <si>
    <t>Bayern II - Würzburg</t>
  </si>
  <si>
    <t>Chancenwucher 
+ Tor aberkannt</t>
  </si>
  <si>
    <t>Neustrelitz - Rathenow</t>
  </si>
  <si>
    <t>Schonnebeck - Büderich</t>
  </si>
  <si>
    <t>70min Überzahl..</t>
  </si>
  <si>
    <t>Münster II - Lotte</t>
  </si>
  <si>
    <t>Bremen II - Blumenthaler</t>
  </si>
  <si>
    <t>5-2</t>
  </si>
  <si>
    <t>Zehlendorf - Tasmania</t>
  </si>
  <si>
    <t>Düneberger - ETSV Hamburg</t>
  </si>
  <si>
    <t>Plauen - Bautzen</t>
  </si>
  <si>
    <t>1-0</t>
  </si>
  <si>
    <t>20. 1-0…</t>
  </si>
  <si>
    <t>Memmingen - Bayreuth</t>
  </si>
  <si>
    <t>Staaken - Anker Wismar</t>
  </si>
  <si>
    <t>unverdient</t>
  </si>
  <si>
    <t>Rehden - Celle</t>
  </si>
  <si>
    <t>abg.</t>
  </si>
  <si>
    <t>Eimsbütteler - Hannover II</t>
  </si>
  <si>
    <t>3-19 Schüsse</t>
  </si>
  <si>
    <t>Türkspor Augsburg - Landsberg</t>
  </si>
  <si>
    <t>6. min rot..</t>
  </si>
  <si>
    <t>Bamenohl - Bövinghausen</t>
  </si>
  <si>
    <t>1-4</t>
  </si>
  <si>
    <t>Nöttingen - Holzhausen</t>
  </si>
  <si>
    <t>Babelsberg - RSV Eintracht</t>
  </si>
  <si>
    <t>0-0 / 2-0 n.V.</t>
  </si>
  <si>
    <t xml:space="preserve">11 gegen 9… </t>
  </si>
  <si>
    <t>Concordia - Dassendorf</t>
  </si>
  <si>
    <t>4-6</t>
  </si>
  <si>
    <t>Union Tornesch - Harksheide</t>
  </si>
  <si>
    <t>Hohkeppel - Glesch</t>
  </si>
  <si>
    <t>Türkspor Dortmund - Brünninghausen</t>
  </si>
  <si>
    <t>TVD Velbert - Frintrop</t>
  </si>
  <si>
    <t>Hürth - Bergisch</t>
  </si>
  <si>
    <t>Hennef - Freialdenhoven</t>
  </si>
  <si>
    <t>2 asian +0,25</t>
  </si>
  <si>
    <t>storniert</t>
  </si>
  <si>
    <t>Schwerin - Zehlendorf</t>
  </si>
  <si>
    <t>Rudolstadt - Plauen</t>
  </si>
  <si>
    <t>Sandersdorf - Bischofswerdaer</t>
  </si>
  <si>
    <t>Hessen Kassel - Steinbach</t>
  </si>
  <si>
    <t>Chancenwucher… 0-13 Ecken… 90.+1 3-2 Gegentor..</t>
  </si>
  <si>
    <t>Cosmos Koblenz - Waldalgesheim</t>
  </si>
  <si>
    <t>2 HC -1</t>
  </si>
  <si>
    <t>1bet</t>
  </si>
  <si>
    <t>Abtswind - Eltersdorf</t>
  </si>
  <si>
    <t>Kirchheimer - Landsberg
Friedberg - Steinbach</t>
  </si>
  <si>
    <t>2 asian -1,75
1 asian -1,75</t>
  </si>
  <si>
    <t>2-1
1-1</t>
  </si>
  <si>
    <t>Offenburger - Sonnenhof</t>
  </si>
  <si>
    <t>Villingen - Denzlingen</t>
  </si>
  <si>
    <t>Koblenz - Stuttgarter Kickers
Stuttgart II - Schott Mainz</t>
  </si>
  <si>
    <t>2 asian -1
1 asian -1,25</t>
  </si>
  <si>
    <r>
      <t xml:space="preserve">0-0
</t>
    </r>
    <r>
      <rPr>
        <b/>
        <sz val="10"/>
        <color rgb="FF00B050"/>
        <rFont val="Arial"/>
        <family val="2"/>
      </rPr>
      <t>6-0</t>
    </r>
  </si>
  <si>
    <t>rote Karte..</t>
  </si>
  <si>
    <t>einzige Pokalspiel wo die Line nicht gecovered wird…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</si>
</sst>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49" fontId="5" fillId="2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November</a:t>
            </a:r>
            <a:endParaRPr lang="de-DE"/>
          </a:p>
        </c:rich>
      </c:tx>
      <c:layout>
        <c:manualLayout>
          <c:xMode val="edge"/>
          <c:yMode val="edge"/>
          <c:x val="0.35560052929746899"/>
          <c:y val="4.07415598149075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layout>
                <c:manualLayout>
                  <c:x val="-3.7103447772149772E-3"/>
                  <c:y val="-6.749546132882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7.915080418936753E-3"/>
                  <c:y val="-5.2046591932177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CEE-B838-13A6ADD4A95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7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9-4511-BD16-9323770E9220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C-48F0-B504-10E54816FC9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4"/>
              <c:layout>
                <c:manualLayout>
                  <c:x val="-3.8635483589887534E-4"/>
                  <c:y val="-4.770445540430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5-457C-BD8D-F68FB19B3505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471107110658E-3"/>
                  <c:y val="-3.99836236519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November!$R$1:$R$49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-1.5</c:v>
                </c:pt>
                <c:pt idx="3">
                  <c:v>-4.5</c:v>
                </c:pt>
                <c:pt idx="4">
                  <c:v>-3.84</c:v>
                </c:pt>
                <c:pt idx="5">
                  <c:v>-4.84</c:v>
                </c:pt>
                <c:pt idx="6">
                  <c:v>-6.84</c:v>
                </c:pt>
                <c:pt idx="7">
                  <c:v>-8.34</c:v>
                </c:pt>
                <c:pt idx="8">
                  <c:v>-9.84</c:v>
                </c:pt>
                <c:pt idx="9">
                  <c:v>-11.84</c:v>
                </c:pt>
                <c:pt idx="10">
                  <c:v>-13.34</c:v>
                </c:pt>
                <c:pt idx="11">
                  <c:v>-15.34</c:v>
                </c:pt>
                <c:pt idx="12">
                  <c:v>-13.51</c:v>
                </c:pt>
                <c:pt idx="13">
                  <c:v>-17.509999999999998</c:v>
                </c:pt>
                <c:pt idx="14">
                  <c:v>-16.61</c:v>
                </c:pt>
                <c:pt idx="15">
                  <c:v>-19.61</c:v>
                </c:pt>
                <c:pt idx="16">
                  <c:v>-17.489999999999998</c:v>
                </c:pt>
                <c:pt idx="17">
                  <c:v>-18.239999999999998</c:v>
                </c:pt>
                <c:pt idx="18">
                  <c:v>-16.664999999999999</c:v>
                </c:pt>
                <c:pt idx="19">
                  <c:v>-14.224999999999998</c:v>
                </c:pt>
                <c:pt idx="20">
                  <c:v>-12.934999999999999</c:v>
                </c:pt>
                <c:pt idx="21">
                  <c:v>-10.324999999999999</c:v>
                </c:pt>
                <c:pt idx="22">
                  <c:v>-11.824999999999999</c:v>
                </c:pt>
                <c:pt idx="23">
                  <c:v>-11.12</c:v>
                </c:pt>
                <c:pt idx="24">
                  <c:v>-12.62</c:v>
                </c:pt>
                <c:pt idx="25">
                  <c:v>-13.12</c:v>
                </c:pt>
                <c:pt idx="26">
                  <c:v>-13.12</c:v>
                </c:pt>
                <c:pt idx="27">
                  <c:v>-14.62</c:v>
                </c:pt>
                <c:pt idx="28">
                  <c:v>-16.119999999999997</c:v>
                </c:pt>
                <c:pt idx="29">
                  <c:v>-17.619999999999997</c:v>
                </c:pt>
                <c:pt idx="30">
                  <c:v>-16.419999999999998</c:v>
                </c:pt>
                <c:pt idx="31">
                  <c:v>-19.419999999999998</c:v>
                </c:pt>
                <c:pt idx="32">
                  <c:v>-18.459999999999997</c:v>
                </c:pt>
                <c:pt idx="33">
                  <c:v>-17.11</c:v>
                </c:pt>
                <c:pt idx="34">
                  <c:v>-15.73</c:v>
                </c:pt>
                <c:pt idx="35">
                  <c:v>-15.73</c:v>
                </c:pt>
                <c:pt idx="36">
                  <c:v>-14.275</c:v>
                </c:pt>
                <c:pt idx="37">
                  <c:v>-16.274999999999999</c:v>
                </c:pt>
                <c:pt idx="38">
                  <c:v>-16.274999999999999</c:v>
                </c:pt>
                <c:pt idx="39">
                  <c:v>-15.637499999999999</c:v>
                </c:pt>
                <c:pt idx="40">
                  <c:v>-15.637499999999999</c:v>
                </c:pt>
                <c:pt idx="41">
                  <c:v>-17.137499999999999</c:v>
                </c:pt>
                <c:pt idx="42">
                  <c:v>-20.137499999999999</c:v>
                </c:pt>
                <c:pt idx="43">
                  <c:v>-14.887499999999999</c:v>
                </c:pt>
                <c:pt idx="44">
                  <c:v>-16.887499999999999</c:v>
                </c:pt>
                <c:pt idx="45">
                  <c:v>-17.887499999999999</c:v>
                </c:pt>
                <c:pt idx="46">
                  <c:v>-16.0275</c:v>
                </c:pt>
                <c:pt idx="47">
                  <c:v>-14.737500000000001</c:v>
                </c:pt>
                <c:pt idx="48">
                  <c:v>-16.237500000000001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50374</xdr:colOff>
      <xdr:row>49</xdr:row>
      <xdr:rowOff>84884</xdr:rowOff>
    </xdr:from>
    <xdr:to>
      <xdr:col>11</xdr:col>
      <xdr:colOff>266699</xdr:colOff>
      <xdr:row>69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52"/>
  <sheetViews>
    <sheetView tabSelected="1" topLeftCell="A37" zoomScaleNormal="100" workbookViewId="0">
      <selection activeCell="AS67" sqref="AS67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ht="18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16" t="s">
        <v>19</v>
      </c>
      <c r="S1" s="17" t="s">
        <v>10</v>
      </c>
      <c r="T1" s="18" t="s">
        <v>11</v>
      </c>
      <c r="U1" s="19" t="s">
        <v>12</v>
      </c>
      <c r="V1" s="20" t="s">
        <v>14</v>
      </c>
      <c r="W1" s="21" t="s">
        <v>15</v>
      </c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15.75" customHeight="1" x14ac:dyDescent="0.2">
      <c r="A2" s="3">
        <v>1</v>
      </c>
      <c r="B2" s="4">
        <v>45231</v>
      </c>
      <c r="C2" s="3" t="s">
        <v>60</v>
      </c>
      <c r="D2" s="3" t="s">
        <v>49</v>
      </c>
      <c r="E2" s="3">
        <v>1</v>
      </c>
      <c r="F2" s="3" t="s">
        <v>61</v>
      </c>
      <c r="G2" s="3" t="s">
        <v>20</v>
      </c>
      <c r="H2" s="3" t="s">
        <v>57</v>
      </c>
      <c r="I2" s="3" t="s">
        <v>47</v>
      </c>
      <c r="J2" s="25" t="s">
        <v>48</v>
      </c>
      <c r="K2" s="22" t="s">
        <v>62</v>
      </c>
      <c r="L2" s="6" t="s">
        <v>21</v>
      </c>
      <c r="M2" s="7">
        <v>1</v>
      </c>
      <c r="N2" s="7">
        <v>1.5</v>
      </c>
      <c r="O2" s="8" t="s">
        <v>25</v>
      </c>
      <c r="P2" s="7">
        <f>N2</f>
        <v>1.5</v>
      </c>
      <c r="Q2" s="30">
        <f t="shared" ref="Q2:Q49" si="0">IF(AND(L2="1",O2="ja"),(N2*M2*0.95)-N2,IF(AND(L2="1",O2="nein"),N2*M2-N2,-N2))</f>
        <v>0</v>
      </c>
      <c r="R2" s="9">
        <f>Q2</f>
        <v>0</v>
      </c>
      <c r="S2" s="10">
        <f t="shared" ref="S2:S49" si="1">P2+R2</f>
        <v>1.5</v>
      </c>
      <c r="T2" s="11">
        <f t="shared" ref="T2:T49" si="2">V2/W2</f>
        <v>1</v>
      </c>
      <c r="U2" s="12">
        <f t="shared" ref="U2:U49" si="3">((S2-P2)/P2)*100%</f>
        <v>0</v>
      </c>
      <c r="V2">
        <f>COUNTIF($L$2:L2,1)</f>
        <v>1</v>
      </c>
      <c r="W2">
        <v>1</v>
      </c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8.5" customHeight="1" x14ac:dyDescent="0.2">
      <c r="A3" s="3">
        <v>2</v>
      </c>
      <c r="B3" s="4">
        <v>45231</v>
      </c>
      <c r="C3" s="3" t="s">
        <v>63</v>
      </c>
      <c r="D3" s="3" t="s">
        <v>49</v>
      </c>
      <c r="E3" s="3">
        <v>1</v>
      </c>
      <c r="F3" s="3" t="s">
        <v>55</v>
      </c>
      <c r="G3" s="3" t="s">
        <v>20</v>
      </c>
      <c r="H3" s="3" t="s">
        <v>22</v>
      </c>
      <c r="I3" s="3" t="s">
        <v>47</v>
      </c>
      <c r="J3" s="5" t="s">
        <v>40</v>
      </c>
      <c r="K3" s="22" t="s">
        <v>143</v>
      </c>
      <c r="L3" s="6" t="s">
        <v>24</v>
      </c>
      <c r="M3" s="3">
        <v>1.96</v>
      </c>
      <c r="N3" s="7">
        <v>1.5</v>
      </c>
      <c r="O3" s="8" t="s">
        <v>25</v>
      </c>
      <c r="P3" s="7">
        <f t="shared" ref="P3:P49" si="4">P2+N3</f>
        <v>3</v>
      </c>
      <c r="Q3" s="26">
        <f t="shared" si="0"/>
        <v>-1.5</v>
      </c>
      <c r="R3" s="9">
        <f t="shared" ref="R3:R49" si="5">R2+Q3</f>
        <v>-1.5</v>
      </c>
      <c r="S3" s="10">
        <f t="shared" si="1"/>
        <v>1.5</v>
      </c>
      <c r="T3" s="11">
        <f t="shared" si="2"/>
        <v>0.5</v>
      </c>
      <c r="U3" s="12">
        <f t="shared" si="3"/>
        <v>-0.5</v>
      </c>
      <c r="V3">
        <f>COUNTIF($L$2:L3,1)</f>
        <v>1</v>
      </c>
      <c r="W3">
        <v>2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75" customHeight="1" x14ac:dyDescent="0.2">
      <c r="A4" s="3">
        <v>3</v>
      </c>
      <c r="B4" s="4">
        <v>45231</v>
      </c>
      <c r="C4" s="3" t="s">
        <v>64</v>
      </c>
      <c r="D4" s="3" t="s">
        <v>30</v>
      </c>
      <c r="E4" s="3">
        <v>1</v>
      </c>
      <c r="F4" s="3" t="s">
        <v>65</v>
      </c>
      <c r="G4" s="3" t="s">
        <v>20</v>
      </c>
      <c r="H4" s="3" t="s">
        <v>22</v>
      </c>
      <c r="I4" s="3" t="s">
        <v>23</v>
      </c>
      <c r="J4" s="5" t="s">
        <v>44</v>
      </c>
      <c r="K4" s="22" t="s">
        <v>66</v>
      </c>
      <c r="L4" s="6" t="s">
        <v>24</v>
      </c>
      <c r="M4" s="7">
        <v>1.95</v>
      </c>
      <c r="N4" s="7">
        <v>3</v>
      </c>
      <c r="O4" s="8" t="s">
        <v>25</v>
      </c>
      <c r="P4" s="7">
        <f t="shared" si="4"/>
        <v>6</v>
      </c>
      <c r="Q4" s="24">
        <f t="shared" si="0"/>
        <v>-3</v>
      </c>
      <c r="R4" s="9">
        <f t="shared" si="5"/>
        <v>-4.5</v>
      </c>
      <c r="S4" s="10">
        <f t="shared" si="1"/>
        <v>1.5</v>
      </c>
      <c r="T4" s="11">
        <f t="shared" si="2"/>
        <v>0.33333333333333331</v>
      </c>
      <c r="U4" s="12">
        <f t="shared" si="3"/>
        <v>-0.75</v>
      </c>
      <c r="V4">
        <f>COUNTIF($L$2:L4,1)</f>
        <v>1</v>
      </c>
      <c r="W4">
        <v>3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75" customHeight="1" x14ac:dyDescent="0.2">
      <c r="A5" s="3">
        <v>4</v>
      </c>
      <c r="B5" s="4">
        <v>45233</v>
      </c>
      <c r="C5" s="3" t="s">
        <v>67</v>
      </c>
      <c r="D5" s="3" t="s">
        <v>30</v>
      </c>
      <c r="E5" s="3">
        <v>1</v>
      </c>
      <c r="F5" s="3" t="s">
        <v>68</v>
      </c>
      <c r="G5" s="3" t="s">
        <v>20</v>
      </c>
      <c r="H5" s="3" t="s">
        <v>22</v>
      </c>
      <c r="I5" s="3" t="s">
        <v>23</v>
      </c>
      <c r="J5" s="13" t="s">
        <v>51</v>
      </c>
      <c r="K5" s="22"/>
      <c r="L5" s="6" t="s">
        <v>21</v>
      </c>
      <c r="M5" s="7">
        <v>1.44</v>
      </c>
      <c r="N5" s="7">
        <v>1.5</v>
      </c>
      <c r="O5" s="8" t="s">
        <v>25</v>
      </c>
      <c r="P5" s="7">
        <f t="shared" si="4"/>
        <v>7.5</v>
      </c>
      <c r="Q5" s="23">
        <f t="shared" si="0"/>
        <v>0.66000000000000014</v>
      </c>
      <c r="R5" s="9">
        <f t="shared" si="5"/>
        <v>-3.84</v>
      </c>
      <c r="S5" s="10">
        <f t="shared" si="1"/>
        <v>3.66</v>
      </c>
      <c r="T5" s="11">
        <f t="shared" si="2"/>
        <v>0.5</v>
      </c>
      <c r="U5" s="12">
        <f t="shared" si="3"/>
        <v>-0.51200000000000001</v>
      </c>
      <c r="V5">
        <f>COUNTIF($L$2:L5,1)</f>
        <v>2</v>
      </c>
      <c r="W5">
        <v>4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.75" customHeight="1" x14ac:dyDescent="0.2">
      <c r="A6" s="3">
        <v>5</v>
      </c>
      <c r="B6" s="4">
        <v>45233</v>
      </c>
      <c r="C6" s="3" t="s">
        <v>69</v>
      </c>
      <c r="D6" s="3" t="s">
        <v>30</v>
      </c>
      <c r="E6" s="3">
        <v>1</v>
      </c>
      <c r="F6" s="3" t="s">
        <v>33</v>
      </c>
      <c r="G6" s="3" t="s">
        <v>20</v>
      </c>
      <c r="H6" s="3" t="s">
        <v>22</v>
      </c>
      <c r="I6" s="3" t="s">
        <v>23</v>
      </c>
      <c r="J6" s="5" t="s">
        <v>50</v>
      </c>
      <c r="K6" s="22" t="s">
        <v>70</v>
      </c>
      <c r="L6" s="6" t="s">
        <v>24</v>
      </c>
      <c r="M6" s="7">
        <v>1.93</v>
      </c>
      <c r="N6" s="7">
        <v>1</v>
      </c>
      <c r="O6" s="8" t="s">
        <v>25</v>
      </c>
      <c r="P6" s="7">
        <f t="shared" si="4"/>
        <v>8.5</v>
      </c>
      <c r="Q6" s="24">
        <f t="shared" si="0"/>
        <v>-1</v>
      </c>
      <c r="R6" s="9">
        <f t="shared" si="5"/>
        <v>-4.84</v>
      </c>
      <c r="S6" s="10">
        <f t="shared" si="1"/>
        <v>3.66</v>
      </c>
      <c r="T6" s="11">
        <f t="shared" si="2"/>
        <v>0.4</v>
      </c>
      <c r="U6" s="12">
        <f t="shared" si="3"/>
        <v>-0.56941176470588228</v>
      </c>
      <c r="V6">
        <f>COUNTIF($L$2:L6,1)</f>
        <v>2</v>
      </c>
      <c r="W6">
        <v>5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8.5" customHeight="1" x14ac:dyDescent="0.2">
      <c r="A7" s="3">
        <v>6</v>
      </c>
      <c r="B7" s="4">
        <v>45234</v>
      </c>
      <c r="C7" s="3" t="s">
        <v>71</v>
      </c>
      <c r="D7" s="3" t="s">
        <v>30</v>
      </c>
      <c r="E7" s="3">
        <v>1</v>
      </c>
      <c r="F7" s="3" t="s">
        <v>72</v>
      </c>
      <c r="G7" s="3" t="s">
        <v>20</v>
      </c>
      <c r="H7" s="3" t="s">
        <v>22</v>
      </c>
      <c r="I7" s="3" t="s">
        <v>23</v>
      </c>
      <c r="J7" s="5" t="s">
        <v>40</v>
      </c>
      <c r="K7" s="22" t="s">
        <v>73</v>
      </c>
      <c r="L7" s="6" t="s">
        <v>24</v>
      </c>
      <c r="M7" s="7">
        <v>2.08</v>
      </c>
      <c r="N7" s="7">
        <v>2</v>
      </c>
      <c r="O7" s="8" t="s">
        <v>25</v>
      </c>
      <c r="P7" s="7">
        <f t="shared" si="4"/>
        <v>10.5</v>
      </c>
      <c r="Q7" s="24">
        <f t="shared" si="0"/>
        <v>-2</v>
      </c>
      <c r="R7" s="9">
        <f t="shared" si="5"/>
        <v>-6.84</v>
      </c>
      <c r="S7" s="10">
        <f t="shared" si="1"/>
        <v>3.66</v>
      </c>
      <c r="T7" s="11">
        <f t="shared" si="2"/>
        <v>0.33333333333333331</v>
      </c>
      <c r="U7" s="12">
        <f t="shared" si="3"/>
        <v>-0.65142857142857147</v>
      </c>
      <c r="V7">
        <f>COUNTIF($L$2:L7,1)</f>
        <v>2</v>
      </c>
      <c r="W7">
        <v>6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7.75" customHeight="1" x14ac:dyDescent="0.2">
      <c r="A8" s="3">
        <v>7</v>
      </c>
      <c r="B8" s="4">
        <v>45234</v>
      </c>
      <c r="C8" s="3" t="s">
        <v>74</v>
      </c>
      <c r="D8" s="3" t="s">
        <v>30</v>
      </c>
      <c r="E8" s="3">
        <v>1</v>
      </c>
      <c r="F8" s="3" t="s">
        <v>54</v>
      </c>
      <c r="G8" s="3" t="s">
        <v>20</v>
      </c>
      <c r="H8" s="3" t="s">
        <v>22</v>
      </c>
      <c r="I8" s="3" t="s">
        <v>23</v>
      </c>
      <c r="J8" s="5" t="s">
        <v>29</v>
      </c>
      <c r="K8" s="22" t="s">
        <v>75</v>
      </c>
      <c r="L8" s="6" t="s">
        <v>24</v>
      </c>
      <c r="M8" s="7">
        <v>1.9</v>
      </c>
      <c r="N8" s="7">
        <v>1.5</v>
      </c>
      <c r="O8" s="8" t="s">
        <v>25</v>
      </c>
      <c r="P8" s="7">
        <f t="shared" si="4"/>
        <v>12</v>
      </c>
      <c r="Q8" s="24">
        <f t="shared" si="0"/>
        <v>-1.5</v>
      </c>
      <c r="R8" s="9">
        <f t="shared" si="5"/>
        <v>-8.34</v>
      </c>
      <c r="S8" s="10">
        <f t="shared" si="1"/>
        <v>3.66</v>
      </c>
      <c r="T8" s="11">
        <f t="shared" si="2"/>
        <v>0.2857142857142857</v>
      </c>
      <c r="U8" s="12">
        <f t="shared" si="3"/>
        <v>-0.69499999999999995</v>
      </c>
      <c r="V8">
        <f>COUNTIF($L$2:L8,1)</f>
        <v>2</v>
      </c>
      <c r="W8">
        <v>7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8</v>
      </c>
      <c r="B9" s="4">
        <v>45234</v>
      </c>
      <c r="C9" s="3" t="s">
        <v>76</v>
      </c>
      <c r="D9" s="3" t="s">
        <v>30</v>
      </c>
      <c r="E9" s="3">
        <v>1</v>
      </c>
      <c r="F9" s="3" t="s">
        <v>27</v>
      </c>
      <c r="G9" s="3" t="s">
        <v>20</v>
      </c>
      <c r="H9" s="3" t="s">
        <v>22</v>
      </c>
      <c r="I9" s="3" t="s">
        <v>23</v>
      </c>
      <c r="J9" s="5" t="s">
        <v>29</v>
      </c>
      <c r="K9" s="22" t="s">
        <v>77</v>
      </c>
      <c r="L9" s="6" t="s">
        <v>24</v>
      </c>
      <c r="M9" s="7">
        <v>1.93</v>
      </c>
      <c r="N9" s="7">
        <v>1.5</v>
      </c>
      <c r="O9" s="8" t="s">
        <v>25</v>
      </c>
      <c r="P9" s="7">
        <f t="shared" si="4"/>
        <v>13.5</v>
      </c>
      <c r="Q9" s="24">
        <f t="shared" si="0"/>
        <v>-1.5</v>
      </c>
      <c r="R9" s="9">
        <f t="shared" si="5"/>
        <v>-9.84</v>
      </c>
      <c r="S9" s="10">
        <f t="shared" si="1"/>
        <v>3.66</v>
      </c>
      <c r="T9" s="11">
        <f t="shared" si="2"/>
        <v>0.25</v>
      </c>
      <c r="U9" s="12">
        <f t="shared" si="3"/>
        <v>-0.72888888888888892</v>
      </c>
      <c r="V9">
        <f>COUNTIF($L$2:L9,1)</f>
        <v>2</v>
      </c>
      <c r="W9">
        <v>8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9</v>
      </c>
      <c r="B10" s="4">
        <v>45234</v>
      </c>
      <c r="C10" s="3" t="s">
        <v>78</v>
      </c>
      <c r="D10" s="3" t="s">
        <v>30</v>
      </c>
      <c r="E10" s="3">
        <v>1</v>
      </c>
      <c r="F10" s="3" t="s">
        <v>41</v>
      </c>
      <c r="G10" s="3" t="s">
        <v>20</v>
      </c>
      <c r="H10" s="3" t="s">
        <v>22</v>
      </c>
      <c r="I10" s="3" t="s">
        <v>23</v>
      </c>
      <c r="J10" s="5" t="s">
        <v>35</v>
      </c>
      <c r="K10" s="22"/>
      <c r="L10" s="6" t="s">
        <v>24</v>
      </c>
      <c r="M10" s="7">
        <v>2.06</v>
      </c>
      <c r="N10" s="7">
        <v>2</v>
      </c>
      <c r="O10" s="8" t="s">
        <v>25</v>
      </c>
      <c r="P10" s="7">
        <f t="shared" si="4"/>
        <v>15.5</v>
      </c>
      <c r="Q10" s="24">
        <f t="shared" si="0"/>
        <v>-2</v>
      </c>
      <c r="R10" s="9">
        <f t="shared" si="5"/>
        <v>-11.84</v>
      </c>
      <c r="S10" s="10">
        <f t="shared" si="1"/>
        <v>3.66</v>
      </c>
      <c r="T10" s="11">
        <f t="shared" si="2"/>
        <v>0.22222222222222221</v>
      </c>
      <c r="U10" s="12">
        <f t="shared" si="3"/>
        <v>-0.76387096774193552</v>
      </c>
      <c r="V10">
        <f>COUNTIF($L$2:L10,1)</f>
        <v>2</v>
      </c>
      <c r="W10">
        <v>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10</v>
      </c>
      <c r="B11" s="4">
        <v>45234</v>
      </c>
      <c r="C11" s="3" t="s">
        <v>79</v>
      </c>
      <c r="D11" s="3" t="s">
        <v>30</v>
      </c>
      <c r="E11" s="3">
        <v>1</v>
      </c>
      <c r="F11" s="3" t="s">
        <v>41</v>
      </c>
      <c r="G11" s="3" t="s">
        <v>20</v>
      </c>
      <c r="H11" s="3" t="s">
        <v>22</v>
      </c>
      <c r="I11" s="3" t="s">
        <v>23</v>
      </c>
      <c r="J11" s="5" t="s">
        <v>36</v>
      </c>
      <c r="K11" s="22" t="s">
        <v>26</v>
      </c>
      <c r="L11" s="6" t="s">
        <v>24</v>
      </c>
      <c r="M11" s="7">
        <v>2.44</v>
      </c>
      <c r="N11" s="7">
        <v>1.5</v>
      </c>
      <c r="O11" s="8" t="s">
        <v>25</v>
      </c>
      <c r="P11" s="7">
        <f t="shared" si="4"/>
        <v>17</v>
      </c>
      <c r="Q11" s="24">
        <f t="shared" si="0"/>
        <v>-1.5</v>
      </c>
      <c r="R11" s="9">
        <f t="shared" si="5"/>
        <v>-13.34</v>
      </c>
      <c r="S11" s="10">
        <f t="shared" si="1"/>
        <v>3.66</v>
      </c>
      <c r="T11" s="11">
        <f t="shared" si="2"/>
        <v>0.2</v>
      </c>
      <c r="U11" s="12">
        <f t="shared" si="3"/>
        <v>-0.78470588235294114</v>
      </c>
      <c r="V11">
        <f>COUNTIF($L$2:L11,1)</f>
        <v>2</v>
      </c>
      <c r="W11">
        <v>10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11</v>
      </c>
      <c r="B12" s="4">
        <v>45234</v>
      </c>
      <c r="C12" s="3" t="s">
        <v>80</v>
      </c>
      <c r="D12" s="3" t="s">
        <v>30</v>
      </c>
      <c r="E12" s="3">
        <v>1</v>
      </c>
      <c r="F12" s="3" t="s">
        <v>34</v>
      </c>
      <c r="G12" s="3" t="s">
        <v>20</v>
      </c>
      <c r="H12" s="3" t="s">
        <v>22</v>
      </c>
      <c r="I12" s="3" t="s">
        <v>23</v>
      </c>
      <c r="J12" s="5" t="s">
        <v>36</v>
      </c>
      <c r="K12" s="22" t="s">
        <v>26</v>
      </c>
      <c r="L12" s="6" t="s">
        <v>24</v>
      </c>
      <c r="M12" s="7">
        <v>2.04</v>
      </c>
      <c r="N12" s="7">
        <v>2</v>
      </c>
      <c r="O12" s="8" t="s">
        <v>25</v>
      </c>
      <c r="P12" s="7">
        <f t="shared" si="4"/>
        <v>19</v>
      </c>
      <c r="Q12" s="24">
        <f t="shared" si="0"/>
        <v>-2</v>
      </c>
      <c r="R12" s="9">
        <f t="shared" si="5"/>
        <v>-15.34</v>
      </c>
      <c r="S12" s="10">
        <f t="shared" si="1"/>
        <v>3.66</v>
      </c>
      <c r="T12" s="11">
        <f t="shared" si="2"/>
        <v>0.18181818181818182</v>
      </c>
      <c r="U12" s="12">
        <f t="shared" si="3"/>
        <v>-0.80736842105263162</v>
      </c>
      <c r="V12">
        <f>COUNTIF($L$2:L12,1)</f>
        <v>2</v>
      </c>
      <c r="W12">
        <v>11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12</v>
      </c>
      <c r="B13" s="4">
        <v>45234</v>
      </c>
      <c r="C13" s="3" t="s">
        <v>81</v>
      </c>
      <c r="D13" s="3" t="s">
        <v>30</v>
      </c>
      <c r="E13" s="3">
        <v>1</v>
      </c>
      <c r="F13" s="3" t="s">
        <v>82</v>
      </c>
      <c r="G13" s="3" t="s">
        <v>20</v>
      </c>
      <c r="H13" s="3" t="s">
        <v>22</v>
      </c>
      <c r="I13" s="3" t="s">
        <v>23</v>
      </c>
      <c r="J13" s="13" t="s">
        <v>83</v>
      </c>
      <c r="K13" s="22"/>
      <c r="L13" s="6" t="s">
        <v>21</v>
      </c>
      <c r="M13" s="7">
        <v>2.2200000000000002</v>
      </c>
      <c r="N13" s="7">
        <v>1.5</v>
      </c>
      <c r="O13" s="8" t="s">
        <v>25</v>
      </c>
      <c r="P13" s="7">
        <f t="shared" si="4"/>
        <v>20.5</v>
      </c>
      <c r="Q13" s="23">
        <f t="shared" si="0"/>
        <v>1.83</v>
      </c>
      <c r="R13" s="9">
        <f t="shared" si="5"/>
        <v>-13.51</v>
      </c>
      <c r="S13" s="10">
        <f t="shared" si="1"/>
        <v>6.99</v>
      </c>
      <c r="T13" s="11">
        <f t="shared" si="2"/>
        <v>0.25</v>
      </c>
      <c r="U13" s="12">
        <f t="shared" si="3"/>
        <v>-0.65902439024390247</v>
      </c>
      <c r="V13">
        <f>COUNTIF($L$2:L13,1)</f>
        <v>3</v>
      </c>
      <c r="W13">
        <v>12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13</v>
      </c>
      <c r="B14" s="4">
        <v>45234</v>
      </c>
      <c r="C14" s="3" t="s">
        <v>84</v>
      </c>
      <c r="D14" s="3" t="s">
        <v>30</v>
      </c>
      <c r="E14" s="3">
        <v>1</v>
      </c>
      <c r="F14" s="3" t="s">
        <v>27</v>
      </c>
      <c r="G14" s="3" t="s">
        <v>20</v>
      </c>
      <c r="H14" s="3" t="s">
        <v>22</v>
      </c>
      <c r="I14" s="3" t="s">
        <v>23</v>
      </c>
      <c r="J14" s="5" t="s">
        <v>45</v>
      </c>
      <c r="K14" s="22" t="s">
        <v>85</v>
      </c>
      <c r="L14" s="6" t="s">
        <v>24</v>
      </c>
      <c r="M14" s="7">
        <v>1.87</v>
      </c>
      <c r="N14" s="7">
        <v>4</v>
      </c>
      <c r="O14" s="8" t="s">
        <v>25</v>
      </c>
      <c r="P14" s="7">
        <f t="shared" si="4"/>
        <v>24.5</v>
      </c>
      <c r="Q14" s="24">
        <f t="shared" si="0"/>
        <v>-4</v>
      </c>
      <c r="R14" s="9">
        <f t="shared" si="5"/>
        <v>-17.509999999999998</v>
      </c>
      <c r="S14" s="10">
        <f t="shared" si="1"/>
        <v>6.990000000000002</v>
      </c>
      <c r="T14" s="11">
        <f t="shared" si="2"/>
        <v>0.23076923076923078</v>
      </c>
      <c r="U14" s="12">
        <f t="shared" si="3"/>
        <v>-0.71469387755102032</v>
      </c>
      <c r="V14">
        <f>COUNTIF($L$2:L14,1)</f>
        <v>3</v>
      </c>
      <c r="W14">
        <v>13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14</v>
      </c>
      <c r="B15" s="4">
        <v>45234</v>
      </c>
      <c r="C15" s="3" t="s">
        <v>86</v>
      </c>
      <c r="D15" s="3" t="s">
        <v>30</v>
      </c>
      <c r="E15" s="3">
        <v>1</v>
      </c>
      <c r="F15" s="3" t="s">
        <v>43</v>
      </c>
      <c r="G15" s="3" t="s">
        <v>20</v>
      </c>
      <c r="H15" s="3" t="s">
        <v>22</v>
      </c>
      <c r="I15" s="3" t="s">
        <v>23</v>
      </c>
      <c r="J15" s="13" t="s">
        <v>50</v>
      </c>
      <c r="K15" s="22"/>
      <c r="L15" s="6" t="s">
        <v>21</v>
      </c>
      <c r="M15" s="7">
        <v>1.6</v>
      </c>
      <c r="N15" s="7">
        <v>1.5</v>
      </c>
      <c r="O15" s="8" t="s">
        <v>25</v>
      </c>
      <c r="P15" s="7">
        <f t="shared" si="4"/>
        <v>26</v>
      </c>
      <c r="Q15" s="23">
        <f t="shared" si="0"/>
        <v>0.90000000000000036</v>
      </c>
      <c r="R15" s="9">
        <f t="shared" si="5"/>
        <v>-16.61</v>
      </c>
      <c r="S15" s="10">
        <f t="shared" si="1"/>
        <v>9.39</v>
      </c>
      <c r="T15" s="11">
        <f t="shared" si="2"/>
        <v>0.2857142857142857</v>
      </c>
      <c r="U15" s="12">
        <f t="shared" si="3"/>
        <v>-0.63884615384615384</v>
      </c>
      <c r="V15">
        <f>COUNTIF($L$2:L15,1)</f>
        <v>4</v>
      </c>
      <c r="W15">
        <v>14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7" customHeight="1" x14ac:dyDescent="0.2">
      <c r="A16" s="3">
        <v>15</v>
      </c>
      <c r="B16" s="4">
        <v>45240</v>
      </c>
      <c r="C16" s="3" t="s">
        <v>87</v>
      </c>
      <c r="D16" s="3" t="s">
        <v>30</v>
      </c>
      <c r="E16" s="3">
        <v>1</v>
      </c>
      <c r="F16" s="3" t="s">
        <v>27</v>
      </c>
      <c r="G16" s="3" t="s">
        <v>20</v>
      </c>
      <c r="H16" s="3" t="s">
        <v>22</v>
      </c>
      <c r="I16" s="3" t="s">
        <v>23</v>
      </c>
      <c r="J16" s="5" t="s">
        <v>29</v>
      </c>
      <c r="K16" s="22" t="s">
        <v>88</v>
      </c>
      <c r="L16" s="6" t="s">
        <v>24</v>
      </c>
      <c r="M16" s="7">
        <v>2.0099999999999998</v>
      </c>
      <c r="N16" s="7">
        <v>3</v>
      </c>
      <c r="O16" s="8" t="s">
        <v>25</v>
      </c>
      <c r="P16" s="7">
        <f t="shared" si="4"/>
        <v>29</v>
      </c>
      <c r="Q16" s="24">
        <f t="shared" si="0"/>
        <v>-3</v>
      </c>
      <c r="R16" s="9">
        <f t="shared" si="5"/>
        <v>-19.61</v>
      </c>
      <c r="S16" s="10">
        <f t="shared" si="1"/>
        <v>9.39</v>
      </c>
      <c r="T16" s="11">
        <f t="shared" si="2"/>
        <v>0.26666666666666666</v>
      </c>
      <c r="U16" s="12">
        <f t="shared" si="3"/>
        <v>-0.67620689655172417</v>
      </c>
      <c r="V16">
        <f>COUNTIF($L$2:L16,1)</f>
        <v>4</v>
      </c>
      <c r="W16">
        <v>15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16</v>
      </c>
      <c r="B17" s="4">
        <v>45240</v>
      </c>
      <c r="C17" s="3" t="s">
        <v>89</v>
      </c>
      <c r="D17" s="3" t="s">
        <v>30</v>
      </c>
      <c r="E17" s="3">
        <v>1</v>
      </c>
      <c r="F17" s="3" t="s">
        <v>34</v>
      </c>
      <c r="G17" s="3" t="s">
        <v>20</v>
      </c>
      <c r="H17" s="3" t="s">
        <v>22</v>
      </c>
      <c r="I17" s="3" t="s">
        <v>23</v>
      </c>
      <c r="J17" s="13" t="s">
        <v>46</v>
      </c>
      <c r="K17" s="22"/>
      <c r="L17" s="6" t="s">
        <v>21</v>
      </c>
      <c r="M17" s="7">
        <v>2.06</v>
      </c>
      <c r="N17" s="7">
        <v>2</v>
      </c>
      <c r="O17" s="8" t="s">
        <v>25</v>
      </c>
      <c r="P17" s="7">
        <f t="shared" si="4"/>
        <v>31</v>
      </c>
      <c r="Q17" s="23">
        <f t="shared" si="0"/>
        <v>2.12</v>
      </c>
      <c r="R17" s="9">
        <f t="shared" si="5"/>
        <v>-17.489999999999998</v>
      </c>
      <c r="S17" s="10">
        <f t="shared" si="1"/>
        <v>13.510000000000002</v>
      </c>
      <c r="T17" s="11">
        <f t="shared" si="2"/>
        <v>0.3125</v>
      </c>
      <c r="U17" s="12">
        <f t="shared" si="3"/>
        <v>-0.56419354838709668</v>
      </c>
      <c r="V17">
        <f>COUNTIF($L$2:L17,1)</f>
        <v>5</v>
      </c>
      <c r="W17">
        <v>16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17</v>
      </c>
      <c r="B18" s="4">
        <v>45240</v>
      </c>
      <c r="C18" s="3" t="s">
        <v>90</v>
      </c>
      <c r="D18" s="3" t="s">
        <v>30</v>
      </c>
      <c r="E18" s="3">
        <v>1</v>
      </c>
      <c r="F18" s="3" t="s">
        <v>34</v>
      </c>
      <c r="G18" s="3" t="s">
        <v>20</v>
      </c>
      <c r="H18" s="3" t="s">
        <v>22</v>
      </c>
      <c r="I18" s="3" t="s">
        <v>23</v>
      </c>
      <c r="J18" s="5" t="s">
        <v>44</v>
      </c>
      <c r="K18" s="22" t="s">
        <v>91</v>
      </c>
      <c r="L18" s="6" t="s">
        <v>24</v>
      </c>
      <c r="M18" s="7">
        <v>1.84</v>
      </c>
      <c r="N18" s="7">
        <v>0.75</v>
      </c>
      <c r="O18" s="8" t="s">
        <v>25</v>
      </c>
      <c r="P18" s="7">
        <f t="shared" si="4"/>
        <v>31.75</v>
      </c>
      <c r="Q18" s="24">
        <f t="shared" si="0"/>
        <v>-0.75</v>
      </c>
      <c r="R18" s="9">
        <f t="shared" si="5"/>
        <v>-18.239999999999998</v>
      </c>
      <c r="S18" s="10">
        <f t="shared" si="1"/>
        <v>13.510000000000002</v>
      </c>
      <c r="T18" s="11">
        <f t="shared" si="2"/>
        <v>0.29411764705882354</v>
      </c>
      <c r="U18" s="12">
        <f t="shared" si="3"/>
        <v>-0.57448818897637788</v>
      </c>
      <c r="V18">
        <f>COUNTIF($L$2:L18,1)</f>
        <v>5</v>
      </c>
      <c r="W18">
        <v>17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18</v>
      </c>
      <c r="B19" s="4">
        <v>45240</v>
      </c>
      <c r="C19" s="3" t="s">
        <v>92</v>
      </c>
      <c r="D19" s="3" t="s">
        <v>30</v>
      </c>
      <c r="E19" s="3">
        <v>1</v>
      </c>
      <c r="F19" s="3">
        <v>2</v>
      </c>
      <c r="G19" s="3" t="s">
        <v>20</v>
      </c>
      <c r="H19" s="3" t="s">
        <v>22</v>
      </c>
      <c r="I19" s="3" t="s">
        <v>23</v>
      </c>
      <c r="J19" s="13" t="s">
        <v>50</v>
      </c>
      <c r="K19" s="22"/>
      <c r="L19" s="6" t="s">
        <v>21</v>
      </c>
      <c r="M19" s="7">
        <v>2.0499999999999998</v>
      </c>
      <c r="N19" s="7">
        <v>1.5</v>
      </c>
      <c r="O19" s="8" t="s">
        <v>25</v>
      </c>
      <c r="P19" s="7">
        <f t="shared" si="4"/>
        <v>33.25</v>
      </c>
      <c r="Q19" s="23">
        <f t="shared" si="0"/>
        <v>1.5749999999999997</v>
      </c>
      <c r="R19" s="9">
        <f t="shared" si="5"/>
        <v>-16.664999999999999</v>
      </c>
      <c r="S19" s="10">
        <f t="shared" si="1"/>
        <v>16.585000000000001</v>
      </c>
      <c r="T19" s="11">
        <f t="shared" si="2"/>
        <v>0.33333333333333331</v>
      </c>
      <c r="U19" s="12">
        <f t="shared" si="3"/>
        <v>-0.50120300751879698</v>
      </c>
      <c r="V19">
        <f>COUNTIF($L$2:L19,1)</f>
        <v>6</v>
      </c>
      <c r="W19">
        <v>18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19</v>
      </c>
      <c r="B20" s="4">
        <v>45240</v>
      </c>
      <c r="C20" s="3" t="s">
        <v>93</v>
      </c>
      <c r="D20" s="3" t="s">
        <v>30</v>
      </c>
      <c r="E20" s="3">
        <v>1</v>
      </c>
      <c r="F20" s="3" t="s">
        <v>37</v>
      </c>
      <c r="G20" s="3" t="s">
        <v>20</v>
      </c>
      <c r="H20" s="3" t="s">
        <v>57</v>
      </c>
      <c r="I20" s="3" t="s">
        <v>47</v>
      </c>
      <c r="J20" s="13" t="s">
        <v>94</v>
      </c>
      <c r="K20" s="22"/>
      <c r="L20" s="6" t="s">
        <v>21</v>
      </c>
      <c r="M20" s="7">
        <v>2.2200000000000002</v>
      </c>
      <c r="N20" s="7">
        <v>2</v>
      </c>
      <c r="O20" s="8" t="s">
        <v>25</v>
      </c>
      <c r="P20" s="7">
        <f t="shared" si="4"/>
        <v>35.25</v>
      </c>
      <c r="Q20" s="23">
        <f t="shared" si="0"/>
        <v>2.4400000000000004</v>
      </c>
      <c r="R20" s="9">
        <f t="shared" si="5"/>
        <v>-14.224999999999998</v>
      </c>
      <c r="S20" s="10">
        <f t="shared" si="1"/>
        <v>21.025000000000002</v>
      </c>
      <c r="T20" s="11">
        <f t="shared" si="2"/>
        <v>0.36842105263157893</v>
      </c>
      <c r="U20" s="12">
        <f t="shared" si="3"/>
        <v>-0.40354609929078006</v>
      </c>
      <c r="V20">
        <f>COUNTIF($L$2:L20,1)</f>
        <v>7</v>
      </c>
      <c r="W20">
        <v>19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20</v>
      </c>
      <c r="B21" s="4">
        <v>45240</v>
      </c>
      <c r="C21" s="3" t="s">
        <v>95</v>
      </c>
      <c r="D21" s="3" t="s">
        <v>30</v>
      </c>
      <c r="E21" s="3">
        <v>1</v>
      </c>
      <c r="F21" s="3" t="s">
        <v>41</v>
      </c>
      <c r="G21" s="3" t="s">
        <v>20</v>
      </c>
      <c r="H21" s="3" t="s">
        <v>22</v>
      </c>
      <c r="I21" s="3" t="s">
        <v>47</v>
      </c>
      <c r="J21" s="13" t="s">
        <v>46</v>
      </c>
      <c r="K21" s="22"/>
      <c r="L21" s="6" t="s">
        <v>21</v>
      </c>
      <c r="M21" s="7">
        <v>1.86</v>
      </c>
      <c r="N21" s="7">
        <v>1.5</v>
      </c>
      <c r="O21" s="8" t="s">
        <v>25</v>
      </c>
      <c r="P21" s="7">
        <f t="shared" si="4"/>
        <v>36.75</v>
      </c>
      <c r="Q21" s="23">
        <f t="shared" si="0"/>
        <v>1.29</v>
      </c>
      <c r="R21" s="9">
        <f t="shared" si="5"/>
        <v>-12.934999999999999</v>
      </c>
      <c r="S21" s="10">
        <f t="shared" si="1"/>
        <v>23.815000000000001</v>
      </c>
      <c r="T21" s="11">
        <f t="shared" si="2"/>
        <v>0.4</v>
      </c>
      <c r="U21" s="12">
        <f t="shared" si="3"/>
        <v>-0.35197278911564622</v>
      </c>
      <c r="V21">
        <f>COUNTIF($L$2:L21,1)</f>
        <v>8</v>
      </c>
      <c r="W21">
        <v>20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21</v>
      </c>
      <c r="B22" s="4">
        <v>45241</v>
      </c>
      <c r="C22" s="3" t="s">
        <v>96</v>
      </c>
      <c r="D22" s="3" t="s">
        <v>30</v>
      </c>
      <c r="E22" s="3">
        <v>1</v>
      </c>
      <c r="F22" s="3" t="s">
        <v>38</v>
      </c>
      <c r="G22" s="3" t="s">
        <v>20</v>
      </c>
      <c r="H22" s="3" t="s">
        <v>22</v>
      </c>
      <c r="I22" s="3" t="s">
        <v>23</v>
      </c>
      <c r="J22" s="13" t="s">
        <v>52</v>
      </c>
      <c r="K22" s="22"/>
      <c r="L22" s="6" t="s">
        <v>21</v>
      </c>
      <c r="M22" s="7">
        <v>1.87</v>
      </c>
      <c r="N22" s="7">
        <v>3</v>
      </c>
      <c r="O22" s="8" t="s">
        <v>25</v>
      </c>
      <c r="P22" s="7">
        <f t="shared" si="4"/>
        <v>39.75</v>
      </c>
      <c r="Q22" s="23">
        <f t="shared" si="0"/>
        <v>2.6100000000000003</v>
      </c>
      <c r="R22" s="9">
        <f t="shared" si="5"/>
        <v>-10.324999999999999</v>
      </c>
      <c r="S22" s="10">
        <f t="shared" si="1"/>
        <v>29.425000000000001</v>
      </c>
      <c r="T22" s="11">
        <f t="shared" si="2"/>
        <v>0.42857142857142855</v>
      </c>
      <c r="U22" s="12">
        <f t="shared" si="3"/>
        <v>-0.25974842767295597</v>
      </c>
      <c r="V22">
        <f>COUNTIF($L$2:L22,1)</f>
        <v>9</v>
      </c>
      <c r="W22">
        <v>21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22</v>
      </c>
      <c r="B23" s="4">
        <v>45241</v>
      </c>
      <c r="C23" s="3" t="s">
        <v>97</v>
      </c>
      <c r="D23" s="3" t="s">
        <v>30</v>
      </c>
      <c r="E23" s="3">
        <v>1</v>
      </c>
      <c r="F23" s="3" t="s">
        <v>32</v>
      </c>
      <c r="G23" s="3" t="s">
        <v>20</v>
      </c>
      <c r="H23" s="3" t="s">
        <v>22</v>
      </c>
      <c r="I23" s="3" t="s">
        <v>23</v>
      </c>
      <c r="J23" s="5" t="s">
        <v>98</v>
      </c>
      <c r="K23" s="22" t="s">
        <v>99</v>
      </c>
      <c r="L23" s="6" t="s">
        <v>24</v>
      </c>
      <c r="M23" s="7">
        <v>2</v>
      </c>
      <c r="N23" s="7">
        <v>1.5</v>
      </c>
      <c r="O23" s="8" t="s">
        <v>25</v>
      </c>
      <c r="P23" s="7">
        <f t="shared" si="4"/>
        <v>41.25</v>
      </c>
      <c r="Q23" s="24">
        <f t="shared" si="0"/>
        <v>-1.5</v>
      </c>
      <c r="R23" s="9">
        <f t="shared" si="5"/>
        <v>-11.824999999999999</v>
      </c>
      <c r="S23" s="10">
        <f t="shared" si="1"/>
        <v>29.425000000000001</v>
      </c>
      <c r="T23" s="11">
        <f t="shared" si="2"/>
        <v>0.40909090909090912</v>
      </c>
      <c r="U23" s="12">
        <f t="shared" si="3"/>
        <v>-0.28666666666666663</v>
      </c>
      <c r="V23">
        <f>COUNTIF($L$2:L23,1)</f>
        <v>9</v>
      </c>
      <c r="W23">
        <v>22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23</v>
      </c>
      <c r="B24" s="4">
        <v>45241</v>
      </c>
      <c r="C24" s="3" t="s">
        <v>100</v>
      </c>
      <c r="D24" s="3" t="s">
        <v>30</v>
      </c>
      <c r="E24" s="3">
        <v>1</v>
      </c>
      <c r="F24" s="3" t="s">
        <v>43</v>
      </c>
      <c r="G24" s="3" t="s">
        <v>20</v>
      </c>
      <c r="H24" s="3" t="s">
        <v>22</v>
      </c>
      <c r="I24" s="3" t="s">
        <v>23</v>
      </c>
      <c r="J24" s="13" t="s">
        <v>50</v>
      </c>
      <c r="K24" s="22"/>
      <c r="L24" s="6" t="s">
        <v>21</v>
      </c>
      <c r="M24" s="7">
        <v>1.47</v>
      </c>
      <c r="N24" s="7">
        <v>1.5</v>
      </c>
      <c r="O24" s="8" t="s">
        <v>25</v>
      </c>
      <c r="P24" s="7">
        <f t="shared" si="4"/>
        <v>42.75</v>
      </c>
      <c r="Q24" s="23">
        <f t="shared" si="0"/>
        <v>0.70500000000000007</v>
      </c>
      <c r="R24" s="9">
        <f t="shared" si="5"/>
        <v>-11.12</v>
      </c>
      <c r="S24" s="10">
        <f t="shared" si="1"/>
        <v>31.630000000000003</v>
      </c>
      <c r="T24" s="11">
        <f t="shared" si="2"/>
        <v>0.43478260869565216</v>
      </c>
      <c r="U24" s="12">
        <f t="shared" si="3"/>
        <v>-0.26011695906432741</v>
      </c>
      <c r="V24">
        <f>COUNTIF($L$2:L24,1)</f>
        <v>10</v>
      </c>
      <c r="W24">
        <v>23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24</v>
      </c>
      <c r="B25" s="4">
        <v>45241</v>
      </c>
      <c r="C25" s="3" t="s">
        <v>101</v>
      </c>
      <c r="D25" s="3" t="s">
        <v>30</v>
      </c>
      <c r="E25" s="3">
        <v>1</v>
      </c>
      <c r="F25" s="3" t="s">
        <v>42</v>
      </c>
      <c r="G25" s="3" t="s">
        <v>20</v>
      </c>
      <c r="H25" s="3" t="s">
        <v>22</v>
      </c>
      <c r="I25" s="3" t="s">
        <v>23</v>
      </c>
      <c r="J25" s="5" t="s">
        <v>31</v>
      </c>
      <c r="K25" s="22" t="s">
        <v>102</v>
      </c>
      <c r="L25" s="6" t="s">
        <v>24</v>
      </c>
      <c r="M25" s="7">
        <v>2.41</v>
      </c>
      <c r="N25" s="7">
        <v>1.5</v>
      </c>
      <c r="O25" s="8" t="s">
        <v>25</v>
      </c>
      <c r="P25" s="7">
        <f t="shared" si="4"/>
        <v>44.25</v>
      </c>
      <c r="Q25" s="24">
        <f t="shared" si="0"/>
        <v>-1.5</v>
      </c>
      <c r="R25" s="9">
        <f t="shared" si="5"/>
        <v>-12.62</v>
      </c>
      <c r="S25" s="10">
        <f t="shared" si="1"/>
        <v>31.630000000000003</v>
      </c>
      <c r="T25" s="11">
        <f t="shared" si="2"/>
        <v>0.41666666666666669</v>
      </c>
      <c r="U25" s="12">
        <f t="shared" si="3"/>
        <v>-0.28519774011299431</v>
      </c>
      <c r="V25">
        <f>COUNTIF($L$2:L25,1)</f>
        <v>10</v>
      </c>
      <c r="W25">
        <v>24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25</v>
      </c>
      <c r="B26" s="4">
        <v>45241</v>
      </c>
      <c r="C26" s="3" t="s">
        <v>101</v>
      </c>
      <c r="D26" s="3" t="s">
        <v>30</v>
      </c>
      <c r="E26" s="3">
        <v>1</v>
      </c>
      <c r="F26" s="3" t="s">
        <v>39</v>
      </c>
      <c r="G26" s="3" t="s">
        <v>20</v>
      </c>
      <c r="H26" s="3" t="s">
        <v>57</v>
      </c>
      <c r="I26" s="3" t="s">
        <v>23</v>
      </c>
      <c r="J26" s="5" t="s">
        <v>31</v>
      </c>
      <c r="K26" s="22" t="s">
        <v>102</v>
      </c>
      <c r="L26" s="6" t="s">
        <v>24</v>
      </c>
      <c r="M26" s="7">
        <v>5.52</v>
      </c>
      <c r="N26" s="7">
        <v>0.5</v>
      </c>
      <c r="O26" s="8" t="s">
        <v>25</v>
      </c>
      <c r="P26" s="7">
        <f t="shared" si="4"/>
        <v>44.75</v>
      </c>
      <c r="Q26" s="24">
        <f t="shared" si="0"/>
        <v>-0.5</v>
      </c>
      <c r="R26" s="9">
        <f t="shared" si="5"/>
        <v>-13.12</v>
      </c>
      <c r="S26" s="10">
        <f t="shared" si="1"/>
        <v>31.630000000000003</v>
      </c>
      <c r="T26" s="11">
        <f t="shared" si="2"/>
        <v>0.4</v>
      </c>
      <c r="U26" s="12">
        <f t="shared" si="3"/>
        <v>-0.29318435754189937</v>
      </c>
      <c r="V26">
        <f>COUNTIF($L$2:L26,1)</f>
        <v>10</v>
      </c>
      <c r="W26">
        <v>25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26</v>
      </c>
      <c r="B27" s="4">
        <v>45241</v>
      </c>
      <c r="C27" s="3" t="s">
        <v>103</v>
      </c>
      <c r="D27" s="3" t="s">
        <v>30</v>
      </c>
      <c r="E27" s="3">
        <v>1</v>
      </c>
      <c r="F27" s="3" t="s">
        <v>34</v>
      </c>
      <c r="G27" s="3" t="s">
        <v>20</v>
      </c>
      <c r="H27" s="3" t="s">
        <v>22</v>
      </c>
      <c r="I27" s="3" t="s">
        <v>23</v>
      </c>
      <c r="J27" s="25" t="s">
        <v>104</v>
      </c>
      <c r="K27" s="22"/>
      <c r="L27" s="6" t="s">
        <v>21</v>
      </c>
      <c r="M27" s="7">
        <v>1</v>
      </c>
      <c r="N27" s="7">
        <v>1.5</v>
      </c>
      <c r="O27" s="8" t="s">
        <v>25</v>
      </c>
      <c r="P27" s="7">
        <f t="shared" si="4"/>
        <v>46.25</v>
      </c>
      <c r="Q27" s="30">
        <f t="shared" si="0"/>
        <v>0</v>
      </c>
      <c r="R27" s="9">
        <f t="shared" si="5"/>
        <v>-13.12</v>
      </c>
      <c r="S27" s="10">
        <f t="shared" si="1"/>
        <v>33.130000000000003</v>
      </c>
      <c r="T27" s="11">
        <f t="shared" si="2"/>
        <v>0.42307692307692307</v>
      </c>
      <c r="U27" s="12">
        <f t="shared" si="3"/>
        <v>-0.28367567567567564</v>
      </c>
      <c r="V27">
        <f>COUNTIF($L$2:L27,1)</f>
        <v>11</v>
      </c>
      <c r="W27">
        <v>26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.75" customHeight="1" x14ac:dyDescent="0.2">
      <c r="A28" s="3">
        <v>27</v>
      </c>
      <c r="B28" s="4">
        <v>45241</v>
      </c>
      <c r="C28" s="3" t="s">
        <v>105</v>
      </c>
      <c r="D28" s="3" t="s">
        <v>30</v>
      </c>
      <c r="E28" s="3">
        <v>1</v>
      </c>
      <c r="F28" s="3" t="s">
        <v>38</v>
      </c>
      <c r="G28" s="3" t="s">
        <v>20</v>
      </c>
      <c r="H28" s="3" t="s">
        <v>57</v>
      </c>
      <c r="I28" s="3" t="s">
        <v>47</v>
      </c>
      <c r="J28" s="5" t="s">
        <v>29</v>
      </c>
      <c r="K28" s="22" t="s">
        <v>106</v>
      </c>
      <c r="L28" s="6" t="s">
        <v>24</v>
      </c>
      <c r="M28" s="7">
        <v>1.95</v>
      </c>
      <c r="N28" s="7">
        <v>1.5</v>
      </c>
      <c r="O28" s="8" t="s">
        <v>25</v>
      </c>
      <c r="P28" s="7">
        <f t="shared" si="4"/>
        <v>47.75</v>
      </c>
      <c r="Q28" s="24">
        <f t="shared" si="0"/>
        <v>-1.5</v>
      </c>
      <c r="R28" s="9">
        <f t="shared" si="5"/>
        <v>-14.62</v>
      </c>
      <c r="S28" s="10">
        <f t="shared" si="1"/>
        <v>33.130000000000003</v>
      </c>
      <c r="T28" s="11">
        <f t="shared" si="2"/>
        <v>0.40740740740740738</v>
      </c>
      <c r="U28" s="12">
        <f t="shared" si="3"/>
        <v>-0.30617801047120413</v>
      </c>
      <c r="V28">
        <f>COUNTIF($L$2:L28,1)</f>
        <v>11</v>
      </c>
      <c r="W28">
        <v>27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28</v>
      </c>
      <c r="B29" s="4">
        <v>45242</v>
      </c>
      <c r="C29" s="3" t="s">
        <v>107</v>
      </c>
      <c r="D29" s="3" t="s">
        <v>30</v>
      </c>
      <c r="E29" s="3">
        <v>1</v>
      </c>
      <c r="F29" s="3" t="s">
        <v>39</v>
      </c>
      <c r="G29" s="3" t="s">
        <v>20</v>
      </c>
      <c r="H29" s="3" t="s">
        <v>22</v>
      </c>
      <c r="I29" s="3" t="s">
        <v>23</v>
      </c>
      <c r="J29" s="5" t="s">
        <v>98</v>
      </c>
      <c r="K29" s="22" t="s">
        <v>108</v>
      </c>
      <c r="L29" s="6" t="s">
        <v>24</v>
      </c>
      <c r="M29" s="7">
        <v>1.98</v>
      </c>
      <c r="N29" s="7">
        <v>1.5</v>
      </c>
      <c r="O29" s="8" t="s">
        <v>25</v>
      </c>
      <c r="P29" s="7">
        <f t="shared" si="4"/>
        <v>49.25</v>
      </c>
      <c r="Q29" s="24">
        <f t="shared" si="0"/>
        <v>-1.5</v>
      </c>
      <c r="R29" s="9">
        <f t="shared" si="5"/>
        <v>-16.119999999999997</v>
      </c>
      <c r="S29" s="10">
        <f t="shared" si="1"/>
        <v>33.130000000000003</v>
      </c>
      <c r="T29" s="11">
        <f t="shared" si="2"/>
        <v>0.39285714285714285</v>
      </c>
      <c r="U29" s="12">
        <f t="shared" si="3"/>
        <v>-0.32730964467005069</v>
      </c>
      <c r="V29">
        <f>COUNTIF($L$2:L29,1)</f>
        <v>11</v>
      </c>
      <c r="W29">
        <v>28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29</v>
      </c>
      <c r="B30" s="4">
        <v>45242</v>
      </c>
      <c r="C30" s="3" t="s">
        <v>109</v>
      </c>
      <c r="D30" s="3" t="s">
        <v>30</v>
      </c>
      <c r="E30" s="3">
        <v>1</v>
      </c>
      <c r="F30" s="3" t="s">
        <v>43</v>
      </c>
      <c r="G30" s="3" t="s">
        <v>20</v>
      </c>
      <c r="H30" s="3" t="s">
        <v>22</v>
      </c>
      <c r="I30" s="3" t="s">
        <v>23</v>
      </c>
      <c r="J30" s="5" t="s">
        <v>110</v>
      </c>
      <c r="K30" s="22"/>
      <c r="L30" s="6" t="s">
        <v>24</v>
      </c>
      <c r="M30" s="7">
        <v>2.1</v>
      </c>
      <c r="N30" s="7">
        <v>1.5</v>
      </c>
      <c r="O30" s="8" t="s">
        <v>25</v>
      </c>
      <c r="P30" s="7">
        <f t="shared" si="4"/>
        <v>50.75</v>
      </c>
      <c r="Q30" s="24">
        <f t="shared" si="0"/>
        <v>-1.5</v>
      </c>
      <c r="R30" s="9">
        <f t="shared" si="5"/>
        <v>-17.619999999999997</v>
      </c>
      <c r="S30" s="10">
        <f t="shared" si="1"/>
        <v>33.130000000000003</v>
      </c>
      <c r="T30" s="11">
        <f t="shared" si="2"/>
        <v>0.37931034482758619</v>
      </c>
      <c r="U30" s="12">
        <f t="shared" si="3"/>
        <v>-0.34719211822660095</v>
      </c>
      <c r="V30">
        <f>COUNTIF($L$2:L30,1)</f>
        <v>11</v>
      </c>
      <c r="W30">
        <v>29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30</v>
      </c>
      <c r="B31" s="4">
        <v>45247</v>
      </c>
      <c r="C31" s="3" t="s">
        <v>111</v>
      </c>
      <c r="D31" s="3" t="s">
        <v>30</v>
      </c>
      <c r="E31" s="3">
        <v>1</v>
      </c>
      <c r="F31" s="3" t="s">
        <v>41</v>
      </c>
      <c r="G31" s="3" t="s">
        <v>20</v>
      </c>
      <c r="H31" s="3" t="s">
        <v>22</v>
      </c>
      <c r="I31" s="3" t="s">
        <v>23</v>
      </c>
      <c r="J31" s="13" t="s">
        <v>83</v>
      </c>
      <c r="K31" s="22"/>
      <c r="L31" s="6" t="s">
        <v>21</v>
      </c>
      <c r="M31" s="7">
        <v>1.8</v>
      </c>
      <c r="N31" s="7">
        <v>1.5</v>
      </c>
      <c r="O31" s="8" t="s">
        <v>25</v>
      </c>
      <c r="P31" s="7">
        <f t="shared" si="4"/>
        <v>52.25</v>
      </c>
      <c r="Q31" s="23">
        <f t="shared" si="0"/>
        <v>1.2000000000000002</v>
      </c>
      <c r="R31" s="9">
        <f t="shared" si="5"/>
        <v>-16.419999999999998</v>
      </c>
      <c r="S31" s="10">
        <f t="shared" si="1"/>
        <v>35.83</v>
      </c>
      <c r="T31" s="11">
        <f t="shared" si="2"/>
        <v>0.4</v>
      </c>
      <c r="U31" s="12">
        <f t="shared" si="3"/>
        <v>-0.31425837320574168</v>
      </c>
      <c r="V31">
        <f>COUNTIF($L$2:L31,1)</f>
        <v>12</v>
      </c>
      <c r="W31">
        <v>30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31</v>
      </c>
      <c r="B32" s="4">
        <v>45247</v>
      </c>
      <c r="C32" s="3" t="s">
        <v>112</v>
      </c>
      <c r="D32" s="3" t="s">
        <v>30</v>
      </c>
      <c r="E32" s="3">
        <v>1</v>
      </c>
      <c r="F32" s="3" t="s">
        <v>37</v>
      </c>
      <c r="G32" s="3" t="s">
        <v>20</v>
      </c>
      <c r="H32" s="3" t="s">
        <v>22</v>
      </c>
      <c r="I32" s="3" t="s">
        <v>47</v>
      </c>
      <c r="J32" s="5" t="s">
        <v>113</v>
      </c>
      <c r="K32" s="22" t="s">
        <v>114</v>
      </c>
      <c r="L32" s="6" t="s">
        <v>24</v>
      </c>
      <c r="M32" s="7">
        <v>1.96</v>
      </c>
      <c r="N32" s="7">
        <v>3</v>
      </c>
      <c r="O32" s="8" t="s">
        <v>25</v>
      </c>
      <c r="P32" s="7">
        <f t="shared" si="4"/>
        <v>55.25</v>
      </c>
      <c r="Q32" s="24">
        <f t="shared" si="0"/>
        <v>-3</v>
      </c>
      <c r="R32" s="9">
        <f t="shared" si="5"/>
        <v>-19.419999999999998</v>
      </c>
      <c r="S32" s="10">
        <f t="shared" si="1"/>
        <v>35.83</v>
      </c>
      <c r="T32" s="11">
        <f t="shared" si="2"/>
        <v>0.38709677419354838</v>
      </c>
      <c r="U32" s="12">
        <f t="shared" si="3"/>
        <v>-0.35149321266968331</v>
      </c>
      <c r="V32">
        <f>COUNTIF($L$2:L32,1)</f>
        <v>12</v>
      </c>
      <c r="W32">
        <v>31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32</v>
      </c>
      <c r="B33" s="4">
        <v>45248</v>
      </c>
      <c r="C33" s="3" t="s">
        <v>115</v>
      </c>
      <c r="D33" s="3" t="s">
        <v>30</v>
      </c>
      <c r="E33" s="3">
        <v>1</v>
      </c>
      <c r="F33" s="3" t="s">
        <v>38</v>
      </c>
      <c r="G33" s="3" t="s">
        <v>20</v>
      </c>
      <c r="H33" s="3" t="s">
        <v>22</v>
      </c>
      <c r="I33" s="3" t="s">
        <v>23</v>
      </c>
      <c r="J33" s="13" t="s">
        <v>116</v>
      </c>
      <c r="K33" s="22"/>
      <c r="L33" s="6" t="s">
        <v>21</v>
      </c>
      <c r="M33" s="7">
        <v>1.48</v>
      </c>
      <c r="N33" s="7">
        <v>2</v>
      </c>
      <c r="O33" s="8" t="s">
        <v>25</v>
      </c>
      <c r="P33" s="7">
        <f t="shared" si="4"/>
        <v>57.25</v>
      </c>
      <c r="Q33" s="23">
        <f t="shared" si="0"/>
        <v>0.96</v>
      </c>
      <c r="R33" s="9">
        <f t="shared" si="5"/>
        <v>-18.459999999999997</v>
      </c>
      <c r="S33" s="10">
        <f t="shared" si="1"/>
        <v>38.790000000000006</v>
      </c>
      <c r="T33" s="11">
        <f t="shared" si="2"/>
        <v>0.40625</v>
      </c>
      <c r="U33" s="12">
        <f t="shared" si="3"/>
        <v>-0.32244541484716144</v>
      </c>
      <c r="V33">
        <f>COUNTIF($L$2:L33,1)</f>
        <v>13</v>
      </c>
      <c r="W33">
        <v>32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33</v>
      </c>
      <c r="B34" s="4">
        <v>45249</v>
      </c>
      <c r="C34" s="3" t="s">
        <v>117</v>
      </c>
      <c r="D34" s="3" t="s">
        <v>30</v>
      </c>
      <c r="E34" s="3">
        <v>1</v>
      </c>
      <c r="F34" s="3" t="s">
        <v>33</v>
      </c>
      <c r="G34" s="3" t="s">
        <v>20</v>
      </c>
      <c r="H34" s="3" t="s">
        <v>22</v>
      </c>
      <c r="I34" s="3" t="s">
        <v>23</v>
      </c>
      <c r="J34" s="13" t="s">
        <v>35</v>
      </c>
      <c r="K34" s="22"/>
      <c r="L34" s="6" t="s">
        <v>21</v>
      </c>
      <c r="M34" s="7">
        <v>1.9</v>
      </c>
      <c r="N34" s="7">
        <v>1.5</v>
      </c>
      <c r="O34" s="8" t="s">
        <v>25</v>
      </c>
      <c r="P34" s="7">
        <f t="shared" si="4"/>
        <v>58.75</v>
      </c>
      <c r="Q34" s="23">
        <f t="shared" si="0"/>
        <v>1.3499999999999996</v>
      </c>
      <c r="R34" s="9">
        <f t="shared" si="5"/>
        <v>-17.11</v>
      </c>
      <c r="S34" s="10">
        <f t="shared" si="1"/>
        <v>41.64</v>
      </c>
      <c r="T34" s="11">
        <f t="shared" si="2"/>
        <v>0.42424242424242425</v>
      </c>
      <c r="U34" s="12">
        <f t="shared" si="3"/>
        <v>-0.29123404255319146</v>
      </c>
      <c r="V34">
        <f>COUNTIF($L$2:L34,1)</f>
        <v>14</v>
      </c>
      <c r="W34">
        <v>33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34</v>
      </c>
      <c r="B35" s="4">
        <v>45249</v>
      </c>
      <c r="C35" s="3" t="s">
        <v>118</v>
      </c>
      <c r="D35" s="3" t="s">
        <v>30</v>
      </c>
      <c r="E35" s="3">
        <v>1</v>
      </c>
      <c r="F35" s="3" t="s">
        <v>58</v>
      </c>
      <c r="G35" s="3" t="s">
        <v>20</v>
      </c>
      <c r="H35" s="3" t="s">
        <v>22</v>
      </c>
      <c r="I35" s="3" t="s">
        <v>23</v>
      </c>
      <c r="J35" s="13" t="s">
        <v>46</v>
      </c>
      <c r="K35" s="22"/>
      <c r="L35" s="6" t="s">
        <v>21</v>
      </c>
      <c r="M35" s="7">
        <v>1.92</v>
      </c>
      <c r="N35" s="7">
        <v>1.5</v>
      </c>
      <c r="O35" s="8" t="s">
        <v>25</v>
      </c>
      <c r="P35" s="7">
        <f t="shared" si="4"/>
        <v>60.25</v>
      </c>
      <c r="Q35" s="23">
        <f t="shared" si="0"/>
        <v>1.38</v>
      </c>
      <c r="R35" s="9">
        <f t="shared" si="5"/>
        <v>-15.73</v>
      </c>
      <c r="S35" s="10">
        <f t="shared" si="1"/>
        <v>44.519999999999996</v>
      </c>
      <c r="T35" s="11">
        <f t="shared" si="2"/>
        <v>0.44117647058823528</v>
      </c>
      <c r="U35" s="12">
        <f t="shared" si="3"/>
        <v>-0.26107883817427391</v>
      </c>
      <c r="V35">
        <f>COUNTIF($L$2:L35,1)</f>
        <v>15</v>
      </c>
      <c r="W35">
        <v>34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35</v>
      </c>
      <c r="B36" s="4">
        <v>45249</v>
      </c>
      <c r="C36" s="3" t="s">
        <v>119</v>
      </c>
      <c r="D36" s="3" t="s">
        <v>30</v>
      </c>
      <c r="E36" s="3">
        <v>1</v>
      </c>
      <c r="F36" s="3" t="s">
        <v>37</v>
      </c>
      <c r="G36" s="3" t="s">
        <v>20</v>
      </c>
      <c r="H36" s="3" t="s">
        <v>22</v>
      </c>
      <c r="I36" s="3" t="s">
        <v>23</v>
      </c>
      <c r="J36" s="25" t="s">
        <v>31</v>
      </c>
      <c r="K36" s="22" t="s">
        <v>26</v>
      </c>
      <c r="L36" s="6" t="s">
        <v>21</v>
      </c>
      <c r="M36" s="7">
        <v>1</v>
      </c>
      <c r="N36" s="7">
        <v>3</v>
      </c>
      <c r="O36" s="8" t="s">
        <v>25</v>
      </c>
      <c r="P36" s="7">
        <f t="shared" si="4"/>
        <v>63.25</v>
      </c>
      <c r="Q36" s="30">
        <f t="shared" si="0"/>
        <v>0</v>
      </c>
      <c r="R36" s="9">
        <f t="shared" si="5"/>
        <v>-15.73</v>
      </c>
      <c r="S36" s="10">
        <f t="shared" si="1"/>
        <v>47.519999999999996</v>
      </c>
      <c r="T36" s="11">
        <f t="shared" si="2"/>
        <v>0.45714285714285713</v>
      </c>
      <c r="U36" s="12">
        <f t="shared" si="3"/>
        <v>-0.2486956521739131</v>
      </c>
      <c r="V36">
        <f>COUNTIF($L$2:L36,1)</f>
        <v>16</v>
      </c>
      <c r="W36">
        <v>35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36</v>
      </c>
      <c r="B37" s="4">
        <v>45249</v>
      </c>
      <c r="C37" s="3" t="s">
        <v>120</v>
      </c>
      <c r="D37" s="3" t="s">
        <v>30</v>
      </c>
      <c r="E37" s="3">
        <v>1</v>
      </c>
      <c r="F37" s="3" t="s">
        <v>32</v>
      </c>
      <c r="G37" s="3" t="s">
        <v>20</v>
      </c>
      <c r="H37" s="3" t="s">
        <v>22</v>
      </c>
      <c r="I37" s="3" t="s">
        <v>23</v>
      </c>
      <c r="J37" s="13" t="s">
        <v>31</v>
      </c>
      <c r="K37" s="22"/>
      <c r="L37" s="6" t="s">
        <v>21</v>
      </c>
      <c r="M37" s="7">
        <v>1.97</v>
      </c>
      <c r="N37" s="7">
        <v>1.5</v>
      </c>
      <c r="O37" s="8" t="s">
        <v>25</v>
      </c>
      <c r="P37" s="7">
        <f t="shared" si="4"/>
        <v>64.75</v>
      </c>
      <c r="Q37" s="23">
        <f t="shared" si="0"/>
        <v>1.4550000000000001</v>
      </c>
      <c r="R37" s="9">
        <f t="shared" si="5"/>
        <v>-14.275</v>
      </c>
      <c r="S37" s="10">
        <f t="shared" si="1"/>
        <v>50.475000000000001</v>
      </c>
      <c r="T37" s="11">
        <f t="shared" si="2"/>
        <v>0.47222222222222221</v>
      </c>
      <c r="U37" s="12">
        <f t="shared" si="3"/>
        <v>-0.22046332046332043</v>
      </c>
      <c r="V37">
        <f>COUNTIF($L$2:L37,1)</f>
        <v>17</v>
      </c>
      <c r="W37">
        <v>36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37</v>
      </c>
      <c r="B38" s="4">
        <v>45249</v>
      </c>
      <c r="C38" s="3" t="s">
        <v>121</v>
      </c>
      <c r="D38" s="3" t="s">
        <v>30</v>
      </c>
      <c r="E38" s="3">
        <v>1</v>
      </c>
      <c r="F38" s="3" t="s">
        <v>33</v>
      </c>
      <c r="G38" s="3" t="s">
        <v>20</v>
      </c>
      <c r="H38" s="3" t="s">
        <v>22</v>
      </c>
      <c r="I38" s="3" t="s">
        <v>23</v>
      </c>
      <c r="J38" s="5" t="s">
        <v>36</v>
      </c>
      <c r="K38" s="22" t="s">
        <v>59</v>
      </c>
      <c r="L38" s="6" t="s">
        <v>24</v>
      </c>
      <c r="M38" s="7">
        <v>2.0499999999999998</v>
      </c>
      <c r="N38" s="7">
        <v>2</v>
      </c>
      <c r="O38" s="8" t="s">
        <v>25</v>
      </c>
      <c r="P38" s="7">
        <f t="shared" si="4"/>
        <v>66.75</v>
      </c>
      <c r="Q38" s="24">
        <f t="shared" si="0"/>
        <v>-2</v>
      </c>
      <c r="R38" s="9">
        <f t="shared" si="5"/>
        <v>-16.274999999999999</v>
      </c>
      <c r="S38" s="10">
        <f t="shared" si="1"/>
        <v>50.475000000000001</v>
      </c>
      <c r="T38" s="11">
        <f t="shared" si="2"/>
        <v>0.45945945945945948</v>
      </c>
      <c r="U38" s="12">
        <f t="shared" si="3"/>
        <v>-0.24382022471910111</v>
      </c>
      <c r="V38">
        <f>COUNTIF($L$2:L38,1)</f>
        <v>17</v>
      </c>
      <c r="W38">
        <v>37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.75" customHeight="1" x14ac:dyDescent="0.2">
      <c r="A39" s="3">
        <v>38</v>
      </c>
      <c r="B39" s="4">
        <v>45249</v>
      </c>
      <c r="C39" s="3" t="s">
        <v>122</v>
      </c>
      <c r="D39" s="3" t="s">
        <v>30</v>
      </c>
      <c r="E39" s="3">
        <v>1</v>
      </c>
      <c r="F39" s="3" t="s">
        <v>123</v>
      </c>
      <c r="G39" s="3" t="s">
        <v>20</v>
      </c>
      <c r="H39" s="3" t="s">
        <v>22</v>
      </c>
      <c r="I39" s="3" t="s">
        <v>23</v>
      </c>
      <c r="J39" s="25" t="s">
        <v>124</v>
      </c>
      <c r="K39" s="22"/>
      <c r="L39" s="6" t="s">
        <v>21</v>
      </c>
      <c r="M39" s="7">
        <v>1</v>
      </c>
      <c r="N39" s="7">
        <v>1.5</v>
      </c>
      <c r="O39" s="8" t="s">
        <v>25</v>
      </c>
      <c r="P39" s="7">
        <f t="shared" si="4"/>
        <v>68.25</v>
      </c>
      <c r="Q39" s="30">
        <f t="shared" si="0"/>
        <v>0</v>
      </c>
      <c r="R39" s="9">
        <f t="shared" si="5"/>
        <v>-16.274999999999999</v>
      </c>
      <c r="S39" s="10">
        <f t="shared" si="1"/>
        <v>51.975000000000001</v>
      </c>
      <c r="T39" s="11">
        <f t="shared" si="2"/>
        <v>0.47368421052631576</v>
      </c>
      <c r="U39" s="12">
        <f t="shared" si="3"/>
        <v>-0.23846153846153845</v>
      </c>
      <c r="V39">
        <f>COUNTIF($L$2:L39,1)</f>
        <v>18</v>
      </c>
      <c r="W39">
        <v>38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39</v>
      </c>
      <c r="B40" s="4">
        <v>45255</v>
      </c>
      <c r="C40" s="3" t="s">
        <v>125</v>
      </c>
      <c r="D40" s="3" t="s">
        <v>30</v>
      </c>
      <c r="E40" s="3">
        <v>1</v>
      </c>
      <c r="F40" s="3" t="s">
        <v>38</v>
      </c>
      <c r="G40" s="3" t="s">
        <v>20</v>
      </c>
      <c r="H40" s="3" t="s">
        <v>22</v>
      </c>
      <c r="I40" s="3" t="s">
        <v>23</v>
      </c>
      <c r="J40" s="13" t="s">
        <v>56</v>
      </c>
      <c r="K40" s="5"/>
      <c r="L40" s="6" t="s">
        <v>21</v>
      </c>
      <c r="M40" s="7">
        <v>1.425</v>
      </c>
      <c r="N40" s="7">
        <v>1.5</v>
      </c>
      <c r="O40" s="8" t="s">
        <v>25</v>
      </c>
      <c r="P40" s="7">
        <f t="shared" si="4"/>
        <v>69.75</v>
      </c>
      <c r="Q40" s="23">
        <f t="shared" si="0"/>
        <v>0.63750000000000018</v>
      </c>
      <c r="R40" s="9">
        <f t="shared" si="5"/>
        <v>-15.637499999999999</v>
      </c>
      <c r="S40" s="10">
        <f t="shared" si="1"/>
        <v>54.112499999999997</v>
      </c>
      <c r="T40" s="11">
        <f t="shared" si="2"/>
        <v>0.48717948717948717</v>
      </c>
      <c r="U40" s="12">
        <f t="shared" si="3"/>
        <v>-0.22419354838709682</v>
      </c>
      <c r="V40">
        <f>COUNTIF($L$2:L40,1)</f>
        <v>19</v>
      </c>
      <c r="W40">
        <v>39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40</v>
      </c>
      <c r="B41" s="4">
        <v>45255</v>
      </c>
      <c r="C41" s="3" t="s">
        <v>126</v>
      </c>
      <c r="D41" s="3" t="s">
        <v>30</v>
      </c>
      <c r="E41" s="3">
        <v>1</v>
      </c>
      <c r="F41" s="3" t="s">
        <v>27</v>
      </c>
      <c r="G41" s="3" t="s">
        <v>20</v>
      </c>
      <c r="H41" s="3" t="s">
        <v>22</v>
      </c>
      <c r="I41" s="3" t="s">
        <v>23</v>
      </c>
      <c r="J41" s="25" t="s">
        <v>28</v>
      </c>
      <c r="K41" s="22"/>
      <c r="L41" s="6" t="s">
        <v>21</v>
      </c>
      <c r="M41" s="7">
        <v>1</v>
      </c>
      <c r="N41" s="7">
        <v>1.5</v>
      </c>
      <c r="O41" s="8" t="s">
        <v>25</v>
      </c>
      <c r="P41" s="7">
        <f t="shared" si="4"/>
        <v>71.25</v>
      </c>
      <c r="Q41" s="30">
        <f t="shared" si="0"/>
        <v>0</v>
      </c>
      <c r="R41" s="9">
        <f t="shared" si="5"/>
        <v>-15.637499999999999</v>
      </c>
      <c r="S41" s="10">
        <f t="shared" si="1"/>
        <v>55.612499999999997</v>
      </c>
      <c r="T41" s="11">
        <f t="shared" si="2"/>
        <v>0.5</v>
      </c>
      <c r="U41" s="12">
        <f t="shared" si="3"/>
        <v>-0.21947368421052635</v>
      </c>
      <c r="V41">
        <f>COUNTIF($L$2:L41,1)</f>
        <v>20</v>
      </c>
      <c r="W41">
        <v>40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41</v>
      </c>
      <c r="B42" s="4">
        <v>45255</v>
      </c>
      <c r="C42" s="3" t="s">
        <v>127</v>
      </c>
      <c r="D42" s="3" t="s">
        <v>30</v>
      </c>
      <c r="E42" s="3">
        <v>1</v>
      </c>
      <c r="F42" s="3">
        <v>2</v>
      </c>
      <c r="G42" s="3" t="s">
        <v>20</v>
      </c>
      <c r="H42" s="3" t="s">
        <v>22</v>
      </c>
      <c r="I42" s="3" t="s">
        <v>23</v>
      </c>
      <c r="J42" s="5" t="s">
        <v>29</v>
      </c>
      <c r="K42" s="22"/>
      <c r="L42" s="6" t="s">
        <v>24</v>
      </c>
      <c r="M42" s="7">
        <v>2.06</v>
      </c>
      <c r="N42" s="7">
        <v>1.5</v>
      </c>
      <c r="O42" s="8" t="s">
        <v>25</v>
      </c>
      <c r="P42" s="7">
        <f t="shared" si="4"/>
        <v>72.75</v>
      </c>
      <c r="Q42" s="24">
        <f t="shared" si="0"/>
        <v>-1.5</v>
      </c>
      <c r="R42" s="9">
        <f t="shared" si="5"/>
        <v>-17.137499999999999</v>
      </c>
      <c r="S42" s="10">
        <f t="shared" si="1"/>
        <v>55.612499999999997</v>
      </c>
      <c r="T42" s="11">
        <f t="shared" si="2"/>
        <v>0.48780487804878048</v>
      </c>
      <c r="U42" s="12">
        <f t="shared" si="3"/>
        <v>-0.2355670103092784</v>
      </c>
      <c r="V42">
        <f>COUNTIF($L$2:L42,1)</f>
        <v>20</v>
      </c>
      <c r="W42">
        <v>41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40.5" customHeight="1" x14ac:dyDescent="0.2">
      <c r="A43" s="3">
        <v>42</v>
      </c>
      <c r="B43" s="4">
        <v>45255</v>
      </c>
      <c r="C43" s="3" t="s">
        <v>128</v>
      </c>
      <c r="D43" s="3" t="s">
        <v>30</v>
      </c>
      <c r="E43" s="3">
        <v>1</v>
      </c>
      <c r="F43" s="3" t="s">
        <v>42</v>
      </c>
      <c r="G43" s="3" t="s">
        <v>20</v>
      </c>
      <c r="H43" s="3" t="s">
        <v>22</v>
      </c>
      <c r="I43" s="3" t="s">
        <v>23</v>
      </c>
      <c r="J43" s="5" t="s">
        <v>45</v>
      </c>
      <c r="K43" s="22" t="s">
        <v>129</v>
      </c>
      <c r="L43" s="6" t="s">
        <v>24</v>
      </c>
      <c r="M43" s="7">
        <v>1.87</v>
      </c>
      <c r="N43" s="7">
        <v>3</v>
      </c>
      <c r="O43" s="8" t="s">
        <v>25</v>
      </c>
      <c r="P43" s="7">
        <f t="shared" si="4"/>
        <v>75.75</v>
      </c>
      <c r="Q43" s="24">
        <f t="shared" si="0"/>
        <v>-3</v>
      </c>
      <c r="R43" s="9">
        <f t="shared" si="5"/>
        <v>-20.137499999999999</v>
      </c>
      <c r="S43" s="10">
        <f t="shared" si="1"/>
        <v>55.612499999999997</v>
      </c>
      <c r="T43" s="11">
        <f t="shared" si="2"/>
        <v>0.47619047619047616</v>
      </c>
      <c r="U43" s="12">
        <f t="shared" si="3"/>
        <v>-0.26584158415841586</v>
      </c>
      <c r="V43">
        <f>COUNTIF($L$2:L43,1)</f>
        <v>20</v>
      </c>
      <c r="W43">
        <v>42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.75" customHeight="1" x14ac:dyDescent="0.2">
      <c r="A44" s="3">
        <v>43</v>
      </c>
      <c r="B44" s="4">
        <v>45255</v>
      </c>
      <c r="C44" s="3" t="s">
        <v>130</v>
      </c>
      <c r="D44" s="3" t="s">
        <v>30</v>
      </c>
      <c r="E44" s="3">
        <v>1</v>
      </c>
      <c r="F44" s="3" t="s">
        <v>131</v>
      </c>
      <c r="G44" s="3" t="s">
        <v>20</v>
      </c>
      <c r="H44" s="3" t="s">
        <v>132</v>
      </c>
      <c r="I44" s="3" t="s">
        <v>23</v>
      </c>
      <c r="J44" s="13" t="s">
        <v>40</v>
      </c>
      <c r="K44" s="22"/>
      <c r="L44" s="6" t="s">
        <v>21</v>
      </c>
      <c r="M44" s="7">
        <v>11.5</v>
      </c>
      <c r="N44" s="7">
        <v>0.5</v>
      </c>
      <c r="O44" s="8" t="s">
        <v>25</v>
      </c>
      <c r="P44" s="7">
        <f t="shared" si="4"/>
        <v>76.25</v>
      </c>
      <c r="Q44" s="23">
        <f t="shared" si="0"/>
        <v>5.25</v>
      </c>
      <c r="R44" s="9">
        <f t="shared" si="5"/>
        <v>-14.887499999999999</v>
      </c>
      <c r="S44" s="10">
        <f t="shared" si="1"/>
        <v>61.362499999999997</v>
      </c>
      <c r="T44" s="11">
        <f t="shared" si="2"/>
        <v>0.48837209302325579</v>
      </c>
      <c r="U44" s="12">
        <f t="shared" si="3"/>
        <v>-0.1952459016393443</v>
      </c>
      <c r="V44">
        <f>COUNTIF($L$2:L44,1)</f>
        <v>21</v>
      </c>
      <c r="W44">
        <v>43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.75" customHeight="1" x14ac:dyDescent="0.2">
      <c r="A45" s="3">
        <v>44</v>
      </c>
      <c r="B45" s="4">
        <v>45255</v>
      </c>
      <c r="C45" s="3" t="s">
        <v>133</v>
      </c>
      <c r="D45" s="3" t="s">
        <v>30</v>
      </c>
      <c r="E45" s="3">
        <v>1</v>
      </c>
      <c r="F45" s="3" t="s">
        <v>43</v>
      </c>
      <c r="G45" s="3" t="s">
        <v>20</v>
      </c>
      <c r="H45" s="3" t="s">
        <v>22</v>
      </c>
      <c r="I45" s="3" t="s">
        <v>23</v>
      </c>
      <c r="J45" s="5" t="s">
        <v>44</v>
      </c>
      <c r="K45" s="22"/>
      <c r="L45" s="6" t="s">
        <v>24</v>
      </c>
      <c r="M45" s="7">
        <v>2.0699999999999998</v>
      </c>
      <c r="N45" s="7">
        <v>2</v>
      </c>
      <c r="O45" s="8" t="s">
        <v>25</v>
      </c>
      <c r="P45" s="7">
        <f t="shared" si="4"/>
        <v>78.25</v>
      </c>
      <c r="Q45" s="24">
        <f t="shared" si="0"/>
        <v>-2</v>
      </c>
      <c r="R45" s="9">
        <f t="shared" si="5"/>
        <v>-16.887499999999999</v>
      </c>
      <c r="S45" s="10">
        <f t="shared" si="1"/>
        <v>61.362499999999997</v>
      </c>
      <c r="T45" s="11">
        <f t="shared" si="2"/>
        <v>0.47727272727272729</v>
      </c>
      <c r="U45" s="12">
        <f t="shared" si="3"/>
        <v>-0.21581469648562304</v>
      </c>
      <c r="V45">
        <f>COUNTIF($L$2:L45,1)</f>
        <v>21</v>
      </c>
      <c r="W45">
        <v>44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8.5" customHeight="1" x14ac:dyDescent="0.2">
      <c r="A46" s="3">
        <v>45</v>
      </c>
      <c r="B46" s="4">
        <v>45255</v>
      </c>
      <c r="C46" s="3" t="s">
        <v>134</v>
      </c>
      <c r="D46" s="3" t="s">
        <v>30</v>
      </c>
      <c r="E46" s="3">
        <v>2</v>
      </c>
      <c r="F46" s="3" t="s">
        <v>135</v>
      </c>
      <c r="G46" s="3" t="s">
        <v>20</v>
      </c>
      <c r="H46" s="3" t="s">
        <v>22</v>
      </c>
      <c r="I46" s="3" t="s">
        <v>23</v>
      </c>
      <c r="J46" s="5" t="s">
        <v>136</v>
      </c>
      <c r="K46" s="22"/>
      <c r="L46" s="6" t="s">
        <v>24</v>
      </c>
      <c r="M46" s="7">
        <v>2.79</v>
      </c>
      <c r="N46" s="7">
        <v>1</v>
      </c>
      <c r="O46" s="8" t="s">
        <v>25</v>
      </c>
      <c r="P46" s="7">
        <f t="shared" si="4"/>
        <v>79.25</v>
      </c>
      <c r="Q46" s="24">
        <f t="shared" si="0"/>
        <v>-1</v>
      </c>
      <c r="R46" s="9">
        <f t="shared" si="5"/>
        <v>-17.887499999999999</v>
      </c>
      <c r="S46" s="10">
        <f t="shared" si="1"/>
        <v>61.362499999999997</v>
      </c>
      <c r="T46" s="11">
        <f t="shared" si="2"/>
        <v>0.46666666666666667</v>
      </c>
      <c r="U46" s="12">
        <f t="shared" si="3"/>
        <v>-0.22570977917981075</v>
      </c>
      <c r="V46">
        <f>COUNTIF($L$2:L46,1)</f>
        <v>21</v>
      </c>
      <c r="W46">
        <v>45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46</v>
      </c>
      <c r="B47" s="4">
        <v>45255</v>
      </c>
      <c r="C47" s="3" t="s">
        <v>137</v>
      </c>
      <c r="D47" s="3" t="s">
        <v>30</v>
      </c>
      <c r="E47" s="3">
        <v>1</v>
      </c>
      <c r="F47" s="3" t="s">
        <v>53</v>
      </c>
      <c r="G47" s="3" t="s">
        <v>20</v>
      </c>
      <c r="H47" s="3" t="s">
        <v>22</v>
      </c>
      <c r="I47" s="3" t="s">
        <v>23</v>
      </c>
      <c r="J47" s="13" t="s">
        <v>52</v>
      </c>
      <c r="K47" s="22"/>
      <c r="L47" s="6" t="s">
        <v>21</v>
      </c>
      <c r="M47" s="7">
        <v>1.93</v>
      </c>
      <c r="N47" s="7">
        <v>2</v>
      </c>
      <c r="O47" s="8" t="s">
        <v>25</v>
      </c>
      <c r="P47" s="7">
        <f t="shared" si="4"/>
        <v>81.25</v>
      </c>
      <c r="Q47" s="23">
        <f t="shared" si="0"/>
        <v>1.8599999999999999</v>
      </c>
      <c r="R47" s="9">
        <f t="shared" si="5"/>
        <v>-16.0275</v>
      </c>
      <c r="S47" s="10">
        <f t="shared" si="1"/>
        <v>65.222499999999997</v>
      </c>
      <c r="T47" s="11">
        <f t="shared" si="2"/>
        <v>0.47826086956521741</v>
      </c>
      <c r="U47" s="12">
        <f t="shared" si="3"/>
        <v>-0.19726153846153852</v>
      </c>
      <c r="V47">
        <f>COUNTIF($L$2:L47,1)</f>
        <v>22</v>
      </c>
      <c r="W47">
        <v>46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47</v>
      </c>
      <c r="B48" s="4">
        <v>45255</v>
      </c>
      <c r="C48" s="3" t="s">
        <v>138</v>
      </c>
      <c r="D48" s="3" t="s">
        <v>30</v>
      </c>
      <c r="E48" s="3">
        <v>1</v>
      </c>
      <c r="F48" s="3" t="s">
        <v>68</v>
      </c>
      <c r="G48" s="3" t="s">
        <v>20</v>
      </c>
      <c r="H48" s="3" t="s">
        <v>22</v>
      </c>
      <c r="I48" s="3" t="s">
        <v>23</v>
      </c>
      <c r="J48" s="13" t="s">
        <v>83</v>
      </c>
      <c r="K48" s="22"/>
      <c r="L48" s="6" t="s">
        <v>21</v>
      </c>
      <c r="M48" s="7">
        <v>1.86</v>
      </c>
      <c r="N48" s="7">
        <v>1.5</v>
      </c>
      <c r="O48" s="8" t="s">
        <v>25</v>
      </c>
      <c r="P48" s="7">
        <f t="shared" si="4"/>
        <v>82.75</v>
      </c>
      <c r="Q48" s="23">
        <f t="shared" si="0"/>
        <v>1.29</v>
      </c>
      <c r="R48" s="9">
        <f t="shared" si="5"/>
        <v>-14.737500000000001</v>
      </c>
      <c r="S48" s="10">
        <f t="shared" si="1"/>
        <v>68.012500000000003</v>
      </c>
      <c r="T48" s="11">
        <f t="shared" si="2"/>
        <v>0.48936170212765956</v>
      </c>
      <c r="U48" s="12">
        <f t="shared" si="3"/>
        <v>-0.17809667673716009</v>
      </c>
      <c r="V48">
        <f>COUNTIF($L$2:L48,1)</f>
        <v>23</v>
      </c>
      <c r="W48">
        <v>47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8.5" customHeight="1" x14ac:dyDescent="0.2">
      <c r="A49" s="3">
        <v>48</v>
      </c>
      <c r="B49" s="4">
        <v>45256</v>
      </c>
      <c r="C49" s="3" t="s">
        <v>139</v>
      </c>
      <c r="D49" s="3" t="s">
        <v>30</v>
      </c>
      <c r="E49" s="3">
        <v>2</v>
      </c>
      <c r="F49" s="3" t="s">
        <v>140</v>
      </c>
      <c r="G49" s="3" t="s">
        <v>20</v>
      </c>
      <c r="H49" s="3" t="s">
        <v>22</v>
      </c>
      <c r="I49" s="3" t="s">
        <v>23</v>
      </c>
      <c r="J49" s="5" t="s">
        <v>141</v>
      </c>
      <c r="K49" s="22" t="s">
        <v>142</v>
      </c>
      <c r="L49" s="6" t="s">
        <v>24</v>
      </c>
      <c r="M49" s="7">
        <v>2.44</v>
      </c>
      <c r="N49" s="7">
        <v>1.5</v>
      </c>
      <c r="O49" s="8" t="s">
        <v>25</v>
      </c>
      <c r="P49" s="7">
        <f t="shared" si="4"/>
        <v>84.25</v>
      </c>
      <c r="Q49" s="24">
        <f t="shared" si="0"/>
        <v>-1.5</v>
      </c>
      <c r="R49" s="27">
        <f t="shared" si="5"/>
        <v>-16.237500000000001</v>
      </c>
      <c r="S49" s="28">
        <f t="shared" si="1"/>
        <v>68.012500000000003</v>
      </c>
      <c r="T49" s="29">
        <f t="shared" si="2"/>
        <v>0.47916666666666669</v>
      </c>
      <c r="U49" s="12">
        <f t="shared" si="3"/>
        <v>-0.19272997032640946</v>
      </c>
      <c r="V49">
        <f>COUNTIF($L$2:L49,1)</f>
        <v>23</v>
      </c>
      <c r="W49">
        <v>48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4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4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</sheetData>
  <sheetProtection selectLockedCells="1" selectUnlockedCells="1"/>
  <autoFilter ref="A1:IK49" xr:uid="{00000000-0001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2023-12-13T18:20:51Z</dcterms:modified>
</cp:coreProperties>
</file>