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7AF53344-A4CC-4677-BB80-A07D8B8936D9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September" sheetId="1" r:id="rId1"/>
  </sheets>
  <definedNames>
    <definedName name="__Anonymous_Sheet_DB__1">September!#REF!</definedName>
    <definedName name="__xlnm._FilterDatabase" localSheetId="0">September!#REF!</definedName>
    <definedName name="__xlnm._FilterDatabase_1">September!#REF!</definedName>
    <definedName name="_xlnm._FilterDatabase" localSheetId="0" hidden="1">September!$A$1:$IK$29</definedName>
    <definedName name="Excel_BuiltIn__FilterDatabase" localSheetId="0">September!#REF!</definedName>
    <definedName name="Excel_BuiltIn__FilterDatabase_1">September!#REF!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4" i="1" l="1"/>
  <c r="T104" i="1" s="1"/>
  <c r="R104" i="1"/>
  <c r="S104" i="1" s="1"/>
  <c r="U104" i="1" s="1"/>
  <c r="Q104" i="1"/>
  <c r="P104" i="1"/>
  <c r="V103" i="1" l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/>
  <c r="Q93" i="1"/>
  <c r="V92" i="1"/>
  <c r="T92" i="1" s="1"/>
  <c r="Q92" i="1"/>
  <c r="V91" i="1"/>
  <c r="T91" i="1" s="1"/>
  <c r="Q91" i="1"/>
  <c r="V90" i="1"/>
  <c r="T90" i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/>
  <c r="Q83" i="1"/>
  <c r="V82" i="1"/>
  <c r="T82" i="1" s="1"/>
  <c r="Q82" i="1"/>
  <c r="V81" i="1"/>
  <c r="T81" i="1"/>
  <c r="Q81" i="1"/>
  <c r="V80" i="1"/>
  <c r="T80" i="1" s="1"/>
  <c r="Q80" i="1"/>
  <c r="V79" i="1"/>
  <c r="T79" i="1" s="1"/>
  <c r="Q79" i="1"/>
  <c r="V78" i="1"/>
  <c r="T78" i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/>
  <c r="Q71" i="1"/>
  <c r="V70" i="1"/>
  <c r="T70" i="1" s="1"/>
  <c r="Q70" i="1"/>
  <c r="V69" i="1"/>
  <c r="T69" i="1"/>
  <c r="Q69" i="1"/>
  <c r="V68" i="1"/>
  <c r="T68" i="1" s="1"/>
  <c r="Q68" i="1"/>
  <c r="V67" i="1"/>
  <c r="T67" i="1" s="1"/>
  <c r="Q67" i="1"/>
  <c r="V66" i="1"/>
  <c r="T66" i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/>
  <c r="Q59" i="1"/>
  <c r="V58" i="1"/>
  <c r="T58" i="1"/>
  <c r="Q58" i="1"/>
  <c r="V57" i="1"/>
  <c r="T57" i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P53" i="1"/>
  <c r="P54" i="1" s="1"/>
  <c r="V52" i="1"/>
  <c r="T52" i="1" s="1"/>
  <c r="Q52" i="1"/>
  <c r="V51" i="1"/>
  <c r="T51" i="1" s="1"/>
  <c r="Q51" i="1"/>
  <c r="V50" i="1"/>
  <c r="T50" i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/>
  <c r="Q41" i="1"/>
  <c r="V40" i="1"/>
  <c r="T40" i="1" s="1"/>
  <c r="Q40" i="1"/>
  <c r="V39" i="1"/>
  <c r="T39" i="1" s="1"/>
  <c r="Q39" i="1"/>
  <c r="V38" i="1"/>
  <c r="T38" i="1"/>
  <c r="Q38" i="1"/>
  <c r="V37" i="1"/>
  <c r="T37" i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/>
  <c r="Q32" i="1"/>
  <c r="V31" i="1"/>
  <c r="T31" i="1"/>
  <c r="Q31" i="1"/>
  <c r="V30" i="1"/>
  <c r="T30" i="1" s="1"/>
  <c r="Q30" i="1"/>
  <c r="R30" i="1" s="1"/>
  <c r="P30" i="1"/>
  <c r="P31" i="1" s="1"/>
  <c r="V29" i="1"/>
  <c r="T29" i="1" s="1"/>
  <c r="Q29" i="1"/>
  <c r="S54" i="1" l="1"/>
  <c r="U54" i="1" s="1"/>
  <c r="P55" i="1"/>
  <c r="S53" i="1"/>
  <c r="U53" i="1" s="1"/>
  <c r="P32" i="1"/>
  <c r="R31" i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S30" i="1"/>
  <c r="U30" i="1" s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S55" i="1" l="1"/>
  <c r="U55" i="1" s="1"/>
  <c r="P56" i="1"/>
  <c r="S31" i="1"/>
  <c r="U31" i="1" s="1"/>
  <c r="S32" i="1"/>
  <c r="U32" i="1" s="1"/>
  <c r="P33" i="1"/>
  <c r="P5" i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S3" i="1"/>
  <c r="U3" i="1" s="1"/>
  <c r="P57" i="1" l="1"/>
  <c r="S56" i="1"/>
  <c r="U56" i="1" s="1"/>
  <c r="P34" i="1"/>
  <c r="S33" i="1"/>
  <c r="U33" i="1" s="1"/>
  <c r="P6" i="1"/>
  <c r="S5" i="1"/>
  <c r="U5" i="1" s="1"/>
  <c r="S4" i="1"/>
  <c r="U4" i="1" s="1"/>
  <c r="S57" i="1" l="1"/>
  <c r="U57" i="1" s="1"/>
  <c r="P58" i="1"/>
  <c r="P35" i="1"/>
  <c r="S34" i="1"/>
  <c r="U34" i="1" s="1"/>
  <c r="S6" i="1"/>
  <c r="U6" i="1" s="1"/>
  <c r="P7" i="1"/>
  <c r="P59" i="1" l="1"/>
  <c r="S58" i="1"/>
  <c r="U58" i="1" s="1"/>
  <c r="S35" i="1"/>
  <c r="U35" i="1" s="1"/>
  <c r="P36" i="1"/>
  <c r="P8" i="1"/>
  <c r="S7" i="1"/>
  <c r="U7" i="1" s="1"/>
  <c r="S59" i="1" l="1"/>
  <c r="U59" i="1" s="1"/>
  <c r="P60" i="1"/>
  <c r="P37" i="1"/>
  <c r="S36" i="1"/>
  <c r="U36" i="1" s="1"/>
  <c r="P9" i="1"/>
  <c r="S8" i="1"/>
  <c r="U8" i="1" s="1"/>
  <c r="P61" i="1" l="1"/>
  <c r="S60" i="1"/>
  <c r="U60" i="1" s="1"/>
  <c r="S37" i="1"/>
  <c r="U37" i="1" s="1"/>
  <c r="P38" i="1"/>
  <c r="P10" i="1"/>
  <c r="S9" i="1"/>
  <c r="U9" i="1" s="1"/>
  <c r="P62" i="1" l="1"/>
  <c r="S61" i="1"/>
  <c r="U61" i="1" s="1"/>
  <c r="P39" i="1"/>
  <c r="S38" i="1"/>
  <c r="U38" i="1" s="1"/>
  <c r="P11" i="1"/>
  <c r="S10" i="1"/>
  <c r="U10" i="1" s="1"/>
  <c r="S62" i="1" l="1"/>
  <c r="U62" i="1" s="1"/>
  <c r="P63" i="1"/>
  <c r="P40" i="1"/>
  <c r="S39" i="1"/>
  <c r="U39" i="1" s="1"/>
  <c r="S11" i="1"/>
  <c r="U11" i="1" s="1"/>
  <c r="P12" i="1"/>
  <c r="P64" i="1" l="1"/>
  <c r="S63" i="1"/>
  <c r="U63" i="1" s="1"/>
  <c r="S40" i="1"/>
  <c r="U40" i="1" s="1"/>
  <c r="P41" i="1"/>
  <c r="P13" i="1"/>
  <c r="S12" i="1"/>
  <c r="U12" i="1" s="1"/>
  <c r="S64" i="1" l="1"/>
  <c r="U64" i="1" s="1"/>
  <c r="P65" i="1"/>
  <c r="P42" i="1"/>
  <c r="S41" i="1"/>
  <c r="U41" i="1" s="1"/>
  <c r="S13" i="1"/>
  <c r="U13" i="1" s="1"/>
  <c r="P14" i="1"/>
  <c r="P66" i="1" l="1"/>
  <c r="S65" i="1"/>
  <c r="U65" i="1" s="1"/>
  <c r="S42" i="1"/>
  <c r="U42" i="1" s="1"/>
  <c r="P43" i="1"/>
  <c r="P15" i="1"/>
  <c r="S14" i="1"/>
  <c r="U14" i="1" s="1"/>
  <c r="P67" i="1" l="1"/>
  <c r="S66" i="1"/>
  <c r="U66" i="1" s="1"/>
  <c r="P44" i="1"/>
  <c r="S43" i="1"/>
  <c r="U43" i="1" s="1"/>
  <c r="P16" i="1"/>
  <c r="S15" i="1"/>
  <c r="U15" i="1" s="1"/>
  <c r="S67" i="1" l="1"/>
  <c r="U67" i="1" s="1"/>
  <c r="P68" i="1"/>
  <c r="P45" i="1"/>
  <c r="S44" i="1"/>
  <c r="U44" i="1" s="1"/>
  <c r="S16" i="1"/>
  <c r="U16" i="1" s="1"/>
  <c r="P17" i="1"/>
  <c r="P69" i="1" l="1"/>
  <c r="S68" i="1"/>
  <c r="U68" i="1" s="1"/>
  <c r="P46" i="1"/>
  <c r="S45" i="1"/>
  <c r="U45" i="1" s="1"/>
  <c r="P18" i="1"/>
  <c r="S17" i="1"/>
  <c r="U17" i="1" s="1"/>
  <c r="S69" i="1" l="1"/>
  <c r="U69" i="1" s="1"/>
  <c r="P70" i="1"/>
  <c r="P47" i="1"/>
  <c r="S46" i="1"/>
  <c r="U46" i="1" s="1"/>
  <c r="S18" i="1"/>
  <c r="U18" i="1" s="1"/>
  <c r="P19" i="1"/>
  <c r="P71" i="1" l="1"/>
  <c r="S70" i="1"/>
  <c r="U70" i="1" s="1"/>
  <c r="S47" i="1"/>
  <c r="U47" i="1" s="1"/>
  <c r="P48" i="1"/>
  <c r="P20" i="1"/>
  <c r="S19" i="1"/>
  <c r="U19" i="1" s="1"/>
  <c r="P72" i="1" l="1"/>
  <c r="S71" i="1"/>
  <c r="U71" i="1" s="1"/>
  <c r="P49" i="1"/>
  <c r="S48" i="1"/>
  <c r="U48" i="1" s="1"/>
  <c r="P21" i="1"/>
  <c r="S20" i="1"/>
  <c r="U20" i="1" s="1"/>
  <c r="P73" i="1" l="1"/>
  <c r="S72" i="1"/>
  <c r="U72" i="1" s="1"/>
  <c r="S49" i="1"/>
  <c r="U49" i="1" s="1"/>
  <c r="P50" i="1"/>
  <c r="P22" i="1"/>
  <c r="S21" i="1"/>
  <c r="U21" i="1" s="1"/>
  <c r="S73" i="1" l="1"/>
  <c r="U73" i="1" s="1"/>
  <c r="P74" i="1"/>
  <c r="P51" i="1"/>
  <c r="S50" i="1"/>
  <c r="U50" i="1" s="1"/>
  <c r="P23" i="1"/>
  <c r="S22" i="1"/>
  <c r="U22" i="1" s="1"/>
  <c r="S74" i="1" l="1"/>
  <c r="U74" i="1" s="1"/>
  <c r="P75" i="1"/>
  <c r="P52" i="1"/>
  <c r="S52" i="1" s="1"/>
  <c r="U52" i="1" s="1"/>
  <c r="S51" i="1"/>
  <c r="U51" i="1" s="1"/>
  <c r="S23" i="1"/>
  <c r="U23" i="1" s="1"/>
  <c r="P24" i="1"/>
  <c r="P76" i="1" l="1"/>
  <c r="S75" i="1"/>
  <c r="U75" i="1" s="1"/>
  <c r="P25" i="1"/>
  <c r="S24" i="1"/>
  <c r="U24" i="1" s="1"/>
  <c r="S76" i="1" l="1"/>
  <c r="U76" i="1" s="1"/>
  <c r="P77" i="1"/>
  <c r="S25" i="1"/>
  <c r="U25" i="1" s="1"/>
  <c r="P26" i="1"/>
  <c r="P78" i="1" l="1"/>
  <c r="S77" i="1"/>
  <c r="U77" i="1" s="1"/>
  <c r="P27" i="1"/>
  <c r="S26" i="1"/>
  <c r="U26" i="1" s="1"/>
  <c r="P79" i="1" l="1"/>
  <c r="S78" i="1"/>
  <c r="U78" i="1" s="1"/>
  <c r="P28" i="1"/>
  <c r="S27" i="1"/>
  <c r="U27" i="1" s="1"/>
  <c r="P80" i="1" l="1"/>
  <c r="S79" i="1"/>
  <c r="U79" i="1" s="1"/>
  <c r="S28" i="1"/>
  <c r="U28" i="1" s="1"/>
  <c r="P29" i="1"/>
  <c r="S29" i="1" s="1"/>
  <c r="U29" i="1" s="1"/>
  <c r="P81" i="1" l="1"/>
  <c r="S80" i="1"/>
  <c r="U80" i="1" s="1"/>
  <c r="S81" i="1" l="1"/>
  <c r="U81" i="1" s="1"/>
  <c r="P82" i="1"/>
  <c r="P83" i="1" l="1"/>
  <c r="S82" i="1"/>
  <c r="U82" i="1" s="1"/>
  <c r="S83" i="1" l="1"/>
  <c r="U83" i="1" s="1"/>
  <c r="P84" i="1"/>
  <c r="P85" i="1" l="1"/>
  <c r="S84" i="1"/>
  <c r="U84" i="1" s="1"/>
  <c r="P86" i="1" l="1"/>
  <c r="S85" i="1"/>
  <c r="U85" i="1" s="1"/>
  <c r="S86" i="1" l="1"/>
  <c r="U86" i="1" s="1"/>
  <c r="P87" i="1"/>
  <c r="P88" i="1" l="1"/>
  <c r="S87" i="1"/>
  <c r="U87" i="1" s="1"/>
  <c r="S88" i="1" l="1"/>
  <c r="U88" i="1" s="1"/>
  <c r="P89" i="1"/>
  <c r="P90" i="1" l="1"/>
  <c r="S89" i="1"/>
  <c r="U89" i="1" s="1"/>
  <c r="P91" i="1" l="1"/>
  <c r="S90" i="1"/>
  <c r="U90" i="1" s="1"/>
  <c r="P92" i="1" l="1"/>
  <c r="S91" i="1"/>
  <c r="U91" i="1" s="1"/>
  <c r="P93" i="1" l="1"/>
  <c r="S92" i="1"/>
  <c r="U92" i="1" s="1"/>
  <c r="S93" i="1" l="1"/>
  <c r="U93" i="1" s="1"/>
  <c r="P94" i="1"/>
  <c r="P95" i="1" l="1"/>
  <c r="S94" i="1"/>
  <c r="U94" i="1" s="1"/>
  <c r="S95" i="1" l="1"/>
  <c r="U95" i="1" s="1"/>
  <c r="P96" i="1"/>
  <c r="P97" i="1" l="1"/>
  <c r="S96" i="1"/>
  <c r="U96" i="1" s="1"/>
  <c r="S97" i="1" l="1"/>
  <c r="U97" i="1" s="1"/>
  <c r="P98" i="1"/>
  <c r="S98" i="1" l="1"/>
  <c r="U98" i="1" s="1"/>
  <c r="P99" i="1"/>
  <c r="P100" i="1" l="1"/>
  <c r="S99" i="1"/>
  <c r="U99" i="1" s="1"/>
  <c r="S100" i="1" l="1"/>
  <c r="U100" i="1" s="1"/>
  <c r="P101" i="1"/>
  <c r="P102" i="1" l="1"/>
  <c r="S101" i="1"/>
  <c r="U101" i="1" s="1"/>
  <c r="P103" i="1" l="1"/>
  <c r="S103" i="1" s="1"/>
  <c r="U103" i="1" s="1"/>
  <c r="S102" i="1"/>
  <c r="U102" i="1" s="1"/>
</calcChain>
</file>

<file path=xl/sharedStrings.xml><?xml version="1.0" encoding="utf-8"?>
<sst xmlns="http://schemas.openxmlformats.org/spreadsheetml/2006/main" count="970" uniqueCount="260">
  <si>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</si>
  <si>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</si>
  <si>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</si>
  <si>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</si>
  <si>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</si>
  <si>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</si>
  <si>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</si>
  <si>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</si>
  <si>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</si>
  <si>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</si>
  <si>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</si>
  <si>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</si>
  <si>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</si>
  <si>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</si>
  <si>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</si>
  <si>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</si>
  <si>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</si>
  <si>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</si>
  <si>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</si>
  <si>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</si>
  <si>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</si>
  <si>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</si>
  <si>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</si>
  <si>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asian</t>
  </si>
  <si>
    <t>Pregame</t>
  </si>
  <si>
    <t>0</t>
  </si>
  <si>
    <t>nein</t>
  </si>
  <si>
    <t>1-2</t>
  </si>
  <si>
    <t>Testspiel</t>
  </si>
  <si>
    <t>2 asian -2,25</t>
  </si>
  <si>
    <t>Chancenwucher</t>
  </si>
  <si>
    <t>cbet</t>
  </si>
  <si>
    <t>0-3</t>
  </si>
  <si>
    <t>2 asian -1</t>
  </si>
  <si>
    <t>0-1</t>
  </si>
  <si>
    <t>0-4</t>
  </si>
  <si>
    <t>1-1</t>
  </si>
  <si>
    <t>2-4</t>
  </si>
  <si>
    <t>2 asian -3</t>
  </si>
  <si>
    <t>Amateure</t>
  </si>
  <si>
    <t>4-0</t>
  </si>
  <si>
    <t>0-2</t>
  </si>
  <si>
    <t>2-0</t>
  </si>
  <si>
    <t>Fussball</t>
  </si>
  <si>
    <t>1-4</t>
  </si>
  <si>
    <t>3-1</t>
  </si>
  <si>
    <t>1 asian -1,5</t>
  </si>
  <si>
    <t>2
1</t>
  </si>
  <si>
    <t>2-1</t>
  </si>
  <si>
    <t>1 asian 0</t>
  </si>
  <si>
    <t>1 asian -1</t>
  </si>
  <si>
    <t>1-0</t>
  </si>
  <si>
    <t>2 asian -1,25</t>
  </si>
  <si>
    <t>2 asian -4,75</t>
  </si>
  <si>
    <t>1 asian -1,25</t>
  </si>
  <si>
    <t>1-3</t>
  </si>
  <si>
    <t>df</t>
  </si>
  <si>
    <t>2
2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</si>
  <si>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2-0</t>
    </r>
  </si>
  <si>
    <t>Lichtenberg - Union Berlin</t>
  </si>
  <si>
    <t>2 asian -3,5</t>
  </si>
  <si>
    <t>Bredballe - Middelfart</t>
  </si>
  <si>
    <t>Baunatal - Steinbach</t>
  </si>
  <si>
    <t>Friedberg - Waldgirmes</t>
  </si>
  <si>
    <t>Skjold - Helsingor</t>
  </si>
  <si>
    <t>Walldorf - Ginsheim</t>
  </si>
  <si>
    <t>X2</t>
  </si>
  <si>
    <t>Liechtenstein - Deutschland</t>
  </si>
  <si>
    <t>Weiche - Norderstedt</t>
  </si>
  <si>
    <t>Bamberg - Erlangen</t>
  </si>
  <si>
    <t>2 asian +0,5</t>
  </si>
  <si>
    <t>Altenholz - TSB
Bramfelder - Concordia</t>
  </si>
  <si>
    <t>2 asian -2
2 asian -2</t>
  </si>
  <si>
    <t>1-3
2-4</t>
  </si>
  <si>
    <t>Hanau - Steinbach</t>
  </si>
  <si>
    <t>Alzenau - Erlensee</t>
  </si>
  <si>
    <t>Landsberg - Dachau</t>
  </si>
  <si>
    <t>ab 40. Unterzahl</t>
  </si>
  <si>
    <t>Vilzing - Feucht</t>
  </si>
  <si>
    <t>Linx - Oberachern</t>
  </si>
  <si>
    <t>Hof - Cham
Hadamar - Dreieich
Arminia Hannover - Egestorf</t>
  </si>
  <si>
    <t>1
2 asian -1
2 asian -1</t>
  </si>
  <si>
    <r>
      <t xml:space="preserve">7-2
</t>
    </r>
    <r>
      <rPr>
        <b/>
        <sz val="10"/>
        <color rgb="FFFF0000"/>
        <rFont val="Arial"/>
        <family val="2"/>
      </rPr>
      <t>3-1</t>
    </r>
    <r>
      <rPr>
        <b/>
        <sz val="10"/>
        <color rgb="FF00B050"/>
        <rFont val="Arial"/>
        <family val="2"/>
      </rPr>
      <t xml:space="preserve">
0-3</t>
    </r>
  </si>
  <si>
    <t>Hoffenheim II - Elversberg</t>
  </si>
  <si>
    <t>Paloma - Dassendorf
Hemelingen - Bremer SV</t>
  </si>
  <si>
    <t>2 asian -1,5
2</t>
  </si>
  <si>
    <t>1-3
0-5</t>
  </si>
  <si>
    <t>Altona - Teutonia
Völklingen - Worms</t>
  </si>
  <si>
    <t>1-2
0-3</t>
  </si>
  <si>
    <t>Göttingen - Ramlingen</t>
  </si>
  <si>
    <t>Oldenburg - Uphusen
Freialdenhoven - Eilendorf</t>
  </si>
  <si>
    <t>1 
1 asian -1,5</t>
  </si>
  <si>
    <t>3-3
1-0</t>
  </si>
  <si>
    <t>Sand - Ansbach</t>
  </si>
  <si>
    <t>Kleve - Velbert
F. Köln II - Breinig</t>
  </si>
  <si>
    <t>Meerbusch - Bocholt
Friesdorf - Bergisch</t>
  </si>
  <si>
    <t>2
2 asian -1,25</t>
  </si>
  <si>
    <r>
      <t xml:space="preserve">1-7
</t>
    </r>
    <r>
      <rPr>
        <b/>
        <sz val="10"/>
        <color rgb="FFFF0000"/>
        <rFont val="Arial"/>
        <family val="2"/>
      </rPr>
      <t>2-2</t>
    </r>
  </si>
  <si>
    <t>Zeilsheim - Griesheim</t>
  </si>
  <si>
    <t>Bad Vilbel - Friedberg</t>
  </si>
  <si>
    <t>Vordingborg - Velje</t>
  </si>
  <si>
    <t>betwinner</t>
  </si>
  <si>
    <t>Chancenwucher, Latte, etc</t>
  </si>
  <si>
    <t>Dreieich - Walldorf</t>
  </si>
  <si>
    <t>1 asian -0,5</t>
  </si>
  <si>
    <t>Hallbergmoos - Kirchanschöring</t>
  </si>
  <si>
    <t>2-2</t>
  </si>
  <si>
    <t>rot seit 50.</t>
  </si>
  <si>
    <t>Offenbach - Hoffenheim II</t>
  </si>
  <si>
    <t>Erlangen - DJK Bamberg</t>
  </si>
  <si>
    <t>Ahlen - Münster
Velbert - Meerbusch</t>
  </si>
  <si>
    <t>2 asian -1
1 asian -2</t>
  </si>
  <si>
    <t>1-1
2-1</t>
  </si>
  <si>
    <t>Greisfwalder - Pampow</t>
  </si>
  <si>
    <t>Friedberg - Hadamar</t>
  </si>
  <si>
    <t>81. Gegentor</t>
  </si>
  <si>
    <t>Stadtallendorf - Flieden</t>
  </si>
  <si>
    <t>3-0</t>
  </si>
  <si>
    <t>Erlensee - Barockstadt</t>
  </si>
  <si>
    <t>Bordesholm - Eckernförder
Bremen II - Oberneuland</t>
  </si>
  <si>
    <t>1
1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</si>
  <si>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3-0</t>
    </r>
  </si>
  <si>
    <t>Pansdorf - PSV Neumünster</t>
  </si>
  <si>
    <t>Chancenwucher + rot seit 30. Minute</t>
  </si>
  <si>
    <t>Unterhaching - Rosenheim
Freiberg - Ravensburg</t>
  </si>
  <si>
    <t>5-4
4-2</t>
  </si>
  <si>
    <t>Elversberg - Kassel
Vilzing - Karlburg</t>
  </si>
  <si>
    <t>1 asian -1,5
1 asian -1,5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</si>
  <si>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5-1</t>
    </r>
  </si>
  <si>
    <t>Walldorf II - Villingen</t>
  </si>
  <si>
    <t>Neuhof - Hanau</t>
  </si>
  <si>
    <t>2 asian -0,75</t>
  </si>
  <si>
    <t>2-3</t>
  </si>
  <si>
    <t>Breinig - Hennef
Lupo - Tündern</t>
  </si>
  <si>
    <t>2 asian -1,75
1</t>
  </si>
  <si>
    <t>0-5
4-0</t>
  </si>
  <si>
    <t>Gütersloh - Haltern
Monheim - Niederwenigern</t>
  </si>
  <si>
    <t>0-0
0-1</t>
  </si>
  <si>
    <t>Rudolstadt - Erfurt
Ramlingen - Arminia Hannover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</si>
  <si>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4-0</t>
    </r>
  </si>
  <si>
    <t>Egestorf - Wolfenbüttel
Elversberg II - Speyer</t>
  </si>
  <si>
    <r>
      <t xml:space="preserve">4-1
</t>
    </r>
    <r>
      <rPr>
        <b/>
        <sz val="10"/>
        <color rgb="FFFF0000"/>
        <rFont val="Arial"/>
        <family val="2"/>
      </rPr>
      <t>2-3</t>
    </r>
  </si>
  <si>
    <t>Ammerthal - Bamberg</t>
  </si>
  <si>
    <t>Bergisch Gladbach - Vichttal</t>
  </si>
  <si>
    <t>Türkspor Kiel - Altenholz</t>
  </si>
  <si>
    <t>Bills - Steelers
Lions - 49ers
Rams - Bears</t>
  </si>
  <si>
    <t>NFL</t>
  </si>
  <si>
    <t>1
2
1</t>
  </si>
  <si>
    <r>
      <rPr>
        <b/>
        <sz val="10"/>
        <color rgb="FFFF0000"/>
        <rFont val="Arial"/>
        <family val="2"/>
      </rPr>
      <t>16-23</t>
    </r>
    <r>
      <rPr>
        <b/>
        <sz val="10"/>
        <color rgb="FF00B050"/>
        <rFont val="Arial"/>
        <family val="2"/>
      </rPr>
      <t xml:space="preserve">
33-41
34-14</t>
    </r>
  </si>
  <si>
    <t>Comedy Pur Spielverlauf</t>
  </si>
  <si>
    <t>Kassel - Offenbach</t>
  </si>
  <si>
    <t>0-0</t>
  </si>
  <si>
    <t>rot seit 40.</t>
  </si>
  <si>
    <t>Hoffenheim II - Ulm</t>
  </si>
  <si>
    <t>2 asian -0,25</t>
  </si>
  <si>
    <t>TB Berlin - Altglienicke</t>
  </si>
  <si>
    <t>88. 1-1</t>
  </si>
  <si>
    <t>Chelsea - Zenit
Brügge - Paris
City - Leipzig</t>
  </si>
  <si>
    <r>
      <t xml:space="preserve">1-0
</t>
    </r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6-3</t>
    </r>
  </si>
  <si>
    <t>lächerlich</t>
  </si>
  <si>
    <t>Backnang - Dorfmerkingen</t>
  </si>
  <si>
    <t>2 H2H</t>
  </si>
  <si>
    <t>1860 II - Gundelfingen</t>
  </si>
  <si>
    <t>Jahn II - Hallbergmoos
Landsberg - Kottern</t>
  </si>
  <si>
    <t>3-3
1-1</t>
  </si>
  <si>
    <t>Greifswalder - Rostock II</t>
  </si>
  <si>
    <t>seit 40. Überzahl</t>
  </si>
  <si>
    <t>Wuppertal - Homberg 
Homburg - Schott Mainz</t>
  </si>
  <si>
    <t>3-1
1-0</t>
  </si>
  <si>
    <t>Backnang - Ravensburg</t>
  </si>
  <si>
    <t>2 asian 0</t>
  </si>
  <si>
    <t>4-2</t>
  </si>
  <si>
    <t>Freiberg - Linx
Fulda - Steinbach 
Mechtersheim - Worms</t>
  </si>
  <si>
    <t>1
1
2</t>
  </si>
  <si>
    <r>
      <rPr>
        <b/>
        <sz val="10"/>
        <color rgb="FF0070C0"/>
        <rFont val="Arial"/>
        <family val="2"/>
      </rPr>
      <t>abg.</t>
    </r>
    <r>
      <rPr>
        <b/>
        <sz val="10"/>
        <color rgb="FF00B050"/>
        <rFont val="Arial"/>
        <family val="2"/>
      </rPr>
      <t xml:space="preserve">
4-1
</t>
    </r>
    <r>
      <rPr>
        <b/>
        <sz val="10"/>
        <color rgb="FFFF0000"/>
        <rFont val="Arial"/>
        <family val="2"/>
      </rPr>
      <t>1-1</t>
    </r>
  </si>
  <si>
    <t>Brinkum - Geestemünde
Oldenburger - Parnsdorf</t>
  </si>
  <si>
    <t>1
1 asian -1,5</t>
  </si>
  <si>
    <r>
      <t xml:space="preserve">5-1
</t>
    </r>
    <r>
      <rPr>
        <b/>
        <sz val="10"/>
        <color rgb="FFFF0000"/>
        <rFont val="Arial"/>
        <family val="2"/>
      </rPr>
      <t>0-2</t>
    </r>
  </si>
  <si>
    <t>PSV Neumünster - Dorbreite
Trier - Mühlheim</t>
  </si>
  <si>
    <r>
      <t xml:space="preserve">0-5
</t>
    </r>
    <r>
      <rPr>
        <b/>
        <sz val="10"/>
        <color rgb="FF00B050"/>
        <rFont val="Arial"/>
        <family val="2"/>
      </rPr>
      <t>4-0</t>
    </r>
  </si>
  <si>
    <t>Kronshagen - Bordesholm
Wolfenbüttel - Ramlingen</t>
  </si>
  <si>
    <r>
      <t xml:space="preserve">0-1
</t>
    </r>
    <r>
      <rPr>
        <b/>
        <sz val="10"/>
        <color rgb="FFFF0000"/>
        <rFont val="Arial"/>
        <family val="2"/>
      </rPr>
      <t>3-1</t>
    </r>
  </si>
  <si>
    <t>Oberachern - Pforzheim
Sand - Erlangen</t>
  </si>
  <si>
    <t>X2
X2</t>
  </si>
  <si>
    <t>2-3
0-1</t>
  </si>
  <si>
    <t>Pampow - Neustrlitz</t>
  </si>
  <si>
    <t>Neumarkt - Vilzing</t>
  </si>
  <si>
    <t>Hürth - Breinig</t>
  </si>
  <si>
    <t>1 asian -2</t>
  </si>
  <si>
    <t>Zeilsheim - Waldgirmes</t>
  </si>
  <si>
    <t>1 asian -0,25</t>
  </si>
  <si>
    <t>1-5</t>
  </si>
  <si>
    <t>Düren - Alfter
Kaan - Clarholz</t>
  </si>
  <si>
    <t>1 asian -1,5
1 asian -1,75</t>
  </si>
  <si>
    <r>
      <t xml:space="preserve">5-0
</t>
    </r>
    <r>
      <rPr>
        <b/>
        <sz val="10"/>
        <color rgb="FFFF0000"/>
        <rFont val="Arial"/>
        <family val="2"/>
      </rPr>
      <t>3-3</t>
    </r>
  </si>
  <si>
    <t>Chancenwucher, Elfer verschossen, 93. 3-3</t>
  </si>
  <si>
    <t>Ulm - Kassel
Inter - Arnstadt</t>
  </si>
  <si>
    <r>
      <t xml:space="preserve">2-1
</t>
    </r>
    <r>
      <rPr>
        <b/>
        <sz val="10"/>
        <color rgb="FFFF0000"/>
        <rFont val="Arial"/>
        <family val="2"/>
      </rPr>
      <t>0-1</t>
    </r>
  </si>
  <si>
    <t>Gonsenheim - Salmrohr
Bergisch - Eilendorf</t>
  </si>
  <si>
    <r>
      <rPr>
        <b/>
        <sz val="10"/>
        <color rgb="FFFF0000"/>
        <rFont val="Arial"/>
        <family val="2"/>
      </rPr>
      <t>0-2</t>
    </r>
    <r>
      <rPr>
        <b/>
        <sz val="10"/>
        <color rgb="FF00B050"/>
        <rFont val="Arial"/>
        <family val="2"/>
      </rPr>
      <t xml:space="preserve">
7-0</t>
    </r>
  </si>
  <si>
    <t>Ulm - Kassel
Hiesfeld - Monheim
Bergisch - Eilendorf
Kleve - Sterkrade
Gifhorn - Egestorf
Friesdorf - Arnoldsweiler</t>
  </si>
  <si>
    <t>1 asian -1
2 asian -1
1 asian -1,5
1 asian -1
2 asian -1
2 asian -1</t>
  </si>
  <si>
    <r>
      <rPr>
        <b/>
        <sz val="10"/>
        <color rgb="FF0070C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0-2
7-0
</t>
    </r>
    <r>
      <rPr>
        <b/>
        <sz val="10"/>
        <color rgb="FF0070C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0-3
</t>
    </r>
    <r>
      <rPr>
        <b/>
        <sz val="10"/>
        <color rgb="FFFF0000"/>
        <rFont val="Arial"/>
        <family val="2"/>
      </rPr>
      <t>1-1</t>
    </r>
  </si>
  <si>
    <t>Jets - Patriots
Ravens - Chiefs</t>
  </si>
  <si>
    <r>
      <t xml:space="preserve">6-25
</t>
    </r>
    <r>
      <rPr>
        <b/>
        <sz val="10"/>
        <color rgb="FFFF0000"/>
        <rFont val="Arial"/>
        <family val="2"/>
      </rPr>
      <t>36-35</t>
    </r>
  </si>
  <si>
    <t>mehr Pech nicht möglich</t>
  </si>
  <si>
    <t>Siegendorf - Wolfsberger</t>
  </si>
  <si>
    <t>2 asian -2,75</t>
  </si>
  <si>
    <t>1-6</t>
  </si>
  <si>
    <t>Gbely - Senica</t>
  </si>
  <si>
    <t>2 asian -2,5</t>
  </si>
  <si>
    <t>Kjellerup - Midtjylland</t>
  </si>
  <si>
    <t>2 asian -4,25</t>
  </si>
  <si>
    <t>0-5</t>
  </si>
  <si>
    <t>Waldgirmes - Friedberg</t>
  </si>
  <si>
    <t>Hohenems - Graz</t>
  </si>
  <si>
    <t>Vohwinkel - Schonnebeck</t>
  </si>
  <si>
    <t>2 asian -1,75</t>
  </si>
  <si>
    <t>89. 2-3 in Unterzahl</t>
  </si>
  <si>
    <t>LASK - Stripfing</t>
  </si>
  <si>
    <t>Altglienicke - Meuselwitz</t>
  </si>
  <si>
    <t>"Sack nicht zu gemacht"</t>
  </si>
  <si>
    <t>Victoria Hamburg - Buchholz</t>
  </si>
  <si>
    <t>Rosenheim - Bayreuth
Erlangen - Bayern Hof</t>
  </si>
  <si>
    <t>2
1 asian -1,25</t>
  </si>
  <si>
    <t>1-5
6-0</t>
  </si>
  <si>
    <t>Dreieich - Zeilsheim</t>
  </si>
  <si>
    <t>Waldgirmes - Ginsheim</t>
  </si>
  <si>
    <t>2 asian +1,5</t>
  </si>
  <si>
    <t>Trier - Waldalgesheim</t>
  </si>
  <si>
    <t>Lippstadt - Essen</t>
  </si>
  <si>
    <t>2 asian -1,5</t>
  </si>
  <si>
    <t>Villingen - Backnang</t>
  </si>
  <si>
    <t>Homberg - F. Köln</t>
  </si>
  <si>
    <t>TSB Flensburg - Eckernförder</t>
  </si>
  <si>
    <t>Elfer verschossen, Gegentore Elfer + Freistoß</t>
  </si>
  <si>
    <t>Bayern II - Rain/Lech</t>
  </si>
  <si>
    <t>1 asian -2,25</t>
  </si>
  <si>
    <t>Siegburg - Friesdorf
Rielasingen - Freiberg</t>
  </si>
  <si>
    <t>1
2</t>
  </si>
  <si>
    <t>1-1
1-1</t>
  </si>
  <si>
    <t>Gütersloh - Münster II
Neustrelitz - Neuruppin</t>
  </si>
  <si>
    <r>
      <t xml:space="preserve">4-1
</t>
    </r>
    <r>
      <rPr>
        <b/>
        <sz val="10"/>
        <color rgb="FFFF0000"/>
        <rFont val="Arial"/>
        <family val="2"/>
      </rPr>
      <t>1-1</t>
    </r>
  </si>
  <si>
    <t>Teutonia - HSV II
Zehlendorf - Torgelow</t>
  </si>
  <si>
    <t>1 asian 0
1</t>
  </si>
  <si>
    <r>
      <t xml:space="preserve">2-1
</t>
    </r>
    <r>
      <rPr>
        <b/>
        <sz val="10"/>
        <color rgb="FFFF0000"/>
        <rFont val="Arial"/>
        <family val="2"/>
      </rPr>
      <t>0-3</t>
    </r>
  </si>
  <si>
    <t>Eichede - Reinfeld</t>
  </si>
  <si>
    <t>7-1</t>
  </si>
  <si>
    <t>Lupo - Arminia Hannover
Schwabmünchen - Donaustauf</t>
  </si>
  <si>
    <r>
      <t xml:space="preserve">4-0
</t>
    </r>
    <r>
      <rPr>
        <b/>
        <sz val="10"/>
        <color rgb="FFFF0000"/>
        <rFont val="Arial"/>
        <family val="2"/>
      </rPr>
      <t>3-3</t>
    </r>
  </si>
  <si>
    <t>0-2 und 2-3 Führung</t>
  </si>
  <si>
    <t>Gütersloh - Preußen II</t>
  </si>
  <si>
    <t>4-1</t>
  </si>
  <si>
    <t>Arnoldsweiler - Bergisch</t>
  </si>
  <si>
    <t>Jaguars - Cardinals
Lions - Ravens</t>
  </si>
  <si>
    <t>2 asian -5,5
2 asian -5,5</t>
  </si>
  <si>
    <r>
      <t xml:space="preserve">19-31
</t>
    </r>
    <r>
      <rPr>
        <b/>
        <sz val="10"/>
        <color rgb="FFFF0000"/>
        <rFont val="Arial"/>
        <family val="2"/>
      </rPr>
      <t>17-19</t>
    </r>
  </si>
  <si>
    <t>unglaublich</t>
  </si>
  <si>
    <t>Offenbach - Schott Mainz
Real - Tiraspol</t>
  </si>
  <si>
    <t>0-1
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</si>
</sst>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3" tint="0.59999389629810485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10" fontId="2" fillId="2" borderId="14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September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2-4B4E-976E-0E15374651B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44-44C8-B76F-C0035CAF1F8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5.4966838117035217E-3"/>
                  <c:y val="-2.438367228344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7"/>
              <c:layout>
                <c:manualLayout>
                  <c:x val="-6.5371664868648441E-3"/>
                  <c:y val="-4.4491500869602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E-4F48-948C-6A1A67996DD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7-458D-8D5B-79EE92839A5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layout>
                <c:manualLayout>
                  <c:x val="-2.8606817098029403E-3"/>
                  <c:y val="2.3503987506970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B-489C-8487-807AC3912A7F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8-4C71-B984-91A2634D5FE6}"/>
                </c:ext>
              </c:extLst>
            </c:dLbl>
            <c:dLbl>
              <c:idx val="167"/>
              <c:layout>
                <c:manualLayout>
                  <c:x val="-2.5387471107110658E-3"/>
                  <c:y val="-3.99836236519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0B9-ADF0-9B69EC79DB40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3D3-B2F0-E88B68F9426C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September!$R$3:$R$103</c:f>
              <c:numCache>
                <c:formatCode>General</c:formatCode>
                <c:ptCount val="101"/>
                <c:pt idx="0">
                  <c:v>-2</c:v>
                </c:pt>
                <c:pt idx="1">
                  <c:v>-2</c:v>
                </c:pt>
                <c:pt idx="2">
                  <c:v>0</c:v>
                </c:pt>
                <c:pt idx="3">
                  <c:v>-3</c:v>
                </c:pt>
                <c:pt idx="4">
                  <c:v>-3.75</c:v>
                </c:pt>
                <c:pt idx="5">
                  <c:v>-2.25</c:v>
                </c:pt>
                <c:pt idx="6">
                  <c:v>-3.75</c:v>
                </c:pt>
                <c:pt idx="7">
                  <c:v>-3.75</c:v>
                </c:pt>
                <c:pt idx="8">
                  <c:v>-2.1150000000000002</c:v>
                </c:pt>
                <c:pt idx="9">
                  <c:v>-2.1150000000000002</c:v>
                </c:pt>
                <c:pt idx="10">
                  <c:v>-5.6150000000000002</c:v>
                </c:pt>
                <c:pt idx="11">
                  <c:v>-7.6150000000000002</c:v>
                </c:pt>
                <c:pt idx="12">
                  <c:v>-9.1150000000000002</c:v>
                </c:pt>
                <c:pt idx="13">
                  <c:v>-5.2709999999999999</c:v>
                </c:pt>
                <c:pt idx="14">
                  <c:v>-6.2709999999999999</c:v>
                </c:pt>
                <c:pt idx="15">
                  <c:v>-6.7709999999999999</c:v>
                </c:pt>
                <c:pt idx="16">
                  <c:v>-6.7709999999999999</c:v>
                </c:pt>
                <c:pt idx="17">
                  <c:v>-5.4210000000000003</c:v>
                </c:pt>
                <c:pt idx="18">
                  <c:v>-3.6210000000000004</c:v>
                </c:pt>
                <c:pt idx="19">
                  <c:v>-4.6210000000000004</c:v>
                </c:pt>
                <c:pt idx="20">
                  <c:v>-5.6210000000000004</c:v>
                </c:pt>
                <c:pt idx="21">
                  <c:v>-4.1210000000000004</c:v>
                </c:pt>
                <c:pt idx="22">
                  <c:v>-5.1210000000000004</c:v>
                </c:pt>
                <c:pt idx="23">
                  <c:v>-7.1210000000000004</c:v>
                </c:pt>
                <c:pt idx="24">
                  <c:v>-5.4560000000000004</c:v>
                </c:pt>
                <c:pt idx="25">
                  <c:v>-5.4560000000000004</c:v>
                </c:pt>
                <c:pt idx="26">
                  <c:v>-6.9560000000000004</c:v>
                </c:pt>
                <c:pt idx="27">
                  <c:v>-3.3560000000000008</c:v>
                </c:pt>
                <c:pt idx="28">
                  <c:v>-4.8560000000000008</c:v>
                </c:pt>
                <c:pt idx="29">
                  <c:v>-5.6060000000000008</c:v>
                </c:pt>
                <c:pt idx="30">
                  <c:v>-7.1060000000000008</c:v>
                </c:pt>
                <c:pt idx="31">
                  <c:v>-8.1060000000000016</c:v>
                </c:pt>
                <c:pt idx="32">
                  <c:v>-9.6060000000000016</c:v>
                </c:pt>
                <c:pt idx="33">
                  <c:v>-11.606000000000002</c:v>
                </c:pt>
                <c:pt idx="34">
                  <c:v>-9.4810000000000016</c:v>
                </c:pt>
                <c:pt idx="35">
                  <c:v>-10.981000000000002</c:v>
                </c:pt>
                <c:pt idx="36">
                  <c:v>-11.981000000000002</c:v>
                </c:pt>
                <c:pt idx="37">
                  <c:v>-12.981000000000002</c:v>
                </c:pt>
                <c:pt idx="38">
                  <c:v>-11.711000000000002</c:v>
                </c:pt>
                <c:pt idx="39">
                  <c:v>-13.211000000000002</c:v>
                </c:pt>
                <c:pt idx="40">
                  <c:v>-10.586000000000002</c:v>
                </c:pt>
                <c:pt idx="41">
                  <c:v>-9.8360000000000021</c:v>
                </c:pt>
                <c:pt idx="42">
                  <c:v>-8.0210000000000026</c:v>
                </c:pt>
                <c:pt idx="43">
                  <c:v>-10.021000000000003</c:v>
                </c:pt>
                <c:pt idx="44">
                  <c:v>-11.521000000000003</c:v>
                </c:pt>
                <c:pt idx="45">
                  <c:v>-12.521000000000003</c:v>
                </c:pt>
                <c:pt idx="46">
                  <c:v>-13.521000000000003</c:v>
                </c:pt>
                <c:pt idx="47">
                  <c:v>-15.521000000000003</c:v>
                </c:pt>
                <c:pt idx="48">
                  <c:v>-16.521000000000001</c:v>
                </c:pt>
                <c:pt idx="49">
                  <c:v>-18.021000000000001</c:v>
                </c:pt>
                <c:pt idx="50">
                  <c:v>-20.021000000000001</c:v>
                </c:pt>
                <c:pt idx="51">
                  <c:v>-18.221</c:v>
                </c:pt>
                <c:pt idx="52">
                  <c:v>-19.721</c:v>
                </c:pt>
                <c:pt idx="53">
                  <c:v>-23.721</c:v>
                </c:pt>
                <c:pt idx="54">
                  <c:v>-23.721</c:v>
                </c:pt>
                <c:pt idx="55">
                  <c:v>-23.721</c:v>
                </c:pt>
                <c:pt idx="56">
                  <c:v>-24.721</c:v>
                </c:pt>
                <c:pt idx="57">
                  <c:v>-26.221</c:v>
                </c:pt>
                <c:pt idx="58">
                  <c:v>-24.871000000000002</c:v>
                </c:pt>
                <c:pt idx="59">
                  <c:v>-26.371000000000002</c:v>
                </c:pt>
                <c:pt idx="60">
                  <c:v>-29.371000000000002</c:v>
                </c:pt>
                <c:pt idx="61">
                  <c:v>-30.871000000000002</c:v>
                </c:pt>
                <c:pt idx="62">
                  <c:v>-32.371000000000002</c:v>
                </c:pt>
                <c:pt idx="63">
                  <c:v>-33.871000000000002</c:v>
                </c:pt>
                <c:pt idx="64">
                  <c:v>-32.741</c:v>
                </c:pt>
                <c:pt idx="65">
                  <c:v>-31.611000000000001</c:v>
                </c:pt>
                <c:pt idx="66">
                  <c:v>-29.646000000000001</c:v>
                </c:pt>
                <c:pt idx="67">
                  <c:v>-29.646000000000001</c:v>
                </c:pt>
                <c:pt idx="68">
                  <c:v>-31.146000000000001</c:v>
                </c:pt>
                <c:pt idx="69">
                  <c:v>-33.646000000000001</c:v>
                </c:pt>
                <c:pt idx="70">
                  <c:v>-34.646000000000001</c:v>
                </c:pt>
                <c:pt idx="71">
                  <c:v>-36.146000000000001</c:v>
                </c:pt>
                <c:pt idx="72">
                  <c:v>-36.646000000000001</c:v>
                </c:pt>
                <c:pt idx="73">
                  <c:v>-38.146000000000001</c:v>
                </c:pt>
                <c:pt idx="74">
                  <c:v>-37.166000000000004</c:v>
                </c:pt>
                <c:pt idx="75">
                  <c:v>-35.666000000000004</c:v>
                </c:pt>
                <c:pt idx="76">
                  <c:v>-37.166000000000004</c:v>
                </c:pt>
                <c:pt idx="77">
                  <c:v>-35.398000000000003</c:v>
                </c:pt>
                <c:pt idx="78">
                  <c:v>-36.398000000000003</c:v>
                </c:pt>
                <c:pt idx="79">
                  <c:v>-34.913000000000004</c:v>
                </c:pt>
                <c:pt idx="80">
                  <c:v>-36.413000000000004</c:v>
                </c:pt>
                <c:pt idx="81">
                  <c:v>-34.613000000000007</c:v>
                </c:pt>
                <c:pt idx="82">
                  <c:v>-36.113000000000007</c:v>
                </c:pt>
                <c:pt idx="83">
                  <c:v>-37.613000000000007</c:v>
                </c:pt>
                <c:pt idx="84">
                  <c:v>-36.413000000000004</c:v>
                </c:pt>
                <c:pt idx="85">
                  <c:v>-38.413000000000004</c:v>
                </c:pt>
                <c:pt idx="86">
                  <c:v>-37.293000000000006</c:v>
                </c:pt>
                <c:pt idx="87">
                  <c:v>-35.493000000000009</c:v>
                </c:pt>
                <c:pt idx="88">
                  <c:v>-36.993000000000009</c:v>
                </c:pt>
                <c:pt idx="89">
                  <c:v>-35.343000000000011</c:v>
                </c:pt>
                <c:pt idx="90">
                  <c:v>-36.843000000000011</c:v>
                </c:pt>
                <c:pt idx="91">
                  <c:v>-38.843000000000011</c:v>
                </c:pt>
                <c:pt idx="92">
                  <c:v>-39.843000000000011</c:v>
                </c:pt>
                <c:pt idx="93">
                  <c:v>-41.843000000000011</c:v>
                </c:pt>
                <c:pt idx="94">
                  <c:v>-42.843000000000011</c:v>
                </c:pt>
                <c:pt idx="95">
                  <c:v>-43.843000000000011</c:v>
                </c:pt>
                <c:pt idx="96">
                  <c:v>-42.343000000000011</c:v>
                </c:pt>
                <c:pt idx="97">
                  <c:v>-43.843000000000011</c:v>
                </c:pt>
                <c:pt idx="98">
                  <c:v>-42.343000000000011</c:v>
                </c:pt>
                <c:pt idx="99">
                  <c:v>-41.343000000000011</c:v>
                </c:pt>
                <c:pt idx="100">
                  <c:v>-42.343000000000011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20"/>
          <c:min val="-5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88474</xdr:colOff>
      <xdr:row>104</xdr:row>
      <xdr:rowOff>37259</xdr:rowOff>
    </xdr:from>
    <xdr:to>
      <xdr:col>11</xdr:col>
      <xdr:colOff>390526</xdr:colOff>
      <xdr:row>123</xdr:row>
      <xdr:rowOff>85726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04"/>
  <sheetViews>
    <sheetView tabSelected="1" topLeftCell="A94" zoomScaleNormal="100" workbookViewId="0">
      <selection activeCell="N109" sqref="N109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8" customHeight="1" x14ac:dyDescent="0.2">
      <c r="A3" s="3">
        <v>1</v>
      </c>
      <c r="B3" s="4">
        <v>44440</v>
      </c>
      <c r="C3" s="3" t="s">
        <v>59</v>
      </c>
      <c r="D3" s="3" t="s">
        <v>28</v>
      </c>
      <c r="E3" s="3">
        <v>1</v>
      </c>
      <c r="F3" s="3" t="s">
        <v>60</v>
      </c>
      <c r="G3" s="3" t="s">
        <v>20</v>
      </c>
      <c r="H3" s="3" t="s">
        <v>23</v>
      </c>
      <c r="I3" s="3" t="s">
        <v>24</v>
      </c>
      <c r="J3" s="5" t="s">
        <v>41</v>
      </c>
      <c r="K3" s="23" t="s">
        <v>30</v>
      </c>
      <c r="L3" s="6" t="s">
        <v>25</v>
      </c>
      <c r="M3" s="7">
        <v>2</v>
      </c>
      <c r="N3" s="7">
        <v>2</v>
      </c>
      <c r="O3" s="8" t="s">
        <v>26</v>
      </c>
      <c r="P3" s="7">
        <f>N3</f>
        <v>2</v>
      </c>
      <c r="Q3" s="29">
        <f t="shared" ref="Q3:Q66" si="0">IF(AND(L3="1",O3="ja"),(N3*M3*0.95)-N3,IF(AND(L3="1",O3="nein"),N3*M3-N3,-N3))</f>
        <v>-2</v>
      </c>
      <c r="R3" s="9">
        <f>Q3</f>
        <v>-2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44440</v>
      </c>
      <c r="C4" s="3" t="s">
        <v>61</v>
      </c>
      <c r="D4" s="3" t="s">
        <v>43</v>
      </c>
      <c r="E4" s="3">
        <v>1</v>
      </c>
      <c r="F4" s="3" t="s">
        <v>38</v>
      </c>
      <c r="G4" s="3" t="s">
        <v>20</v>
      </c>
      <c r="H4" s="3" t="s">
        <v>31</v>
      </c>
      <c r="I4" s="3" t="s">
        <v>21</v>
      </c>
      <c r="J4" s="33" t="s">
        <v>44</v>
      </c>
      <c r="K4" s="23"/>
      <c r="L4" s="6" t="s">
        <v>22</v>
      </c>
      <c r="M4" s="3">
        <v>1</v>
      </c>
      <c r="N4" s="7">
        <v>2</v>
      </c>
      <c r="O4" s="8" t="s">
        <v>26</v>
      </c>
      <c r="P4" s="7">
        <f t="shared" ref="P4:P67" si="4">P3+N4</f>
        <v>4</v>
      </c>
      <c r="Q4" s="35">
        <f t="shared" si="0"/>
        <v>0</v>
      </c>
      <c r="R4" s="9">
        <f t="shared" ref="R4:R67" si="5">R3+Q4</f>
        <v>-2</v>
      </c>
      <c r="S4" s="10">
        <f t="shared" si="1"/>
        <v>2</v>
      </c>
      <c r="T4" s="11">
        <f t="shared" si="2"/>
        <v>0.5</v>
      </c>
      <c r="U4" s="12">
        <f t="shared" si="3"/>
        <v>-0.5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44440</v>
      </c>
      <c r="C5" s="3" t="s">
        <v>62</v>
      </c>
      <c r="D5" s="3" t="s">
        <v>39</v>
      </c>
      <c r="E5" s="3">
        <v>1</v>
      </c>
      <c r="F5" s="3" t="s">
        <v>50</v>
      </c>
      <c r="G5" s="3" t="s">
        <v>56</v>
      </c>
      <c r="H5" s="3" t="s">
        <v>23</v>
      </c>
      <c r="I5" s="3" t="s">
        <v>24</v>
      </c>
      <c r="J5" s="13" t="s">
        <v>45</v>
      </c>
      <c r="K5" s="23"/>
      <c r="L5" s="6" t="s">
        <v>22</v>
      </c>
      <c r="M5" s="7">
        <v>2</v>
      </c>
      <c r="N5" s="7">
        <v>2</v>
      </c>
      <c r="O5" s="8" t="s">
        <v>26</v>
      </c>
      <c r="P5" s="7">
        <f t="shared" si="4"/>
        <v>6</v>
      </c>
      <c r="Q5" s="28">
        <f t="shared" si="0"/>
        <v>2</v>
      </c>
      <c r="R5" s="9">
        <f t="shared" si="5"/>
        <v>0</v>
      </c>
      <c r="S5" s="10">
        <f t="shared" si="1"/>
        <v>6</v>
      </c>
      <c r="T5" s="11">
        <f t="shared" si="2"/>
        <v>0.66666666666666663</v>
      </c>
      <c r="U5" s="12">
        <f t="shared" si="3"/>
        <v>0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8" customHeight="1" x14ac:dyDescent="0.2">
      <c r="A6" s="3">
        <v>4</v>
      </c>
      <c r="B6" s="4">
        <v>44440</v>
      </c>
      <c r="C6" s="3" t="s">
        <v>63</v>
      </c>
      <c r="D6" s="3" t="s">
        <v>39</v>
      </c>
      <c r="E6" s="3">
        <v>1</v>
      </c>
      <c r="F6" s="3" t="s">
        <v>54</v>
      </c>
      <c r="G6" s="3" t="s">
        <v>56</v>
      </c>
      <c r="H6" s="3" t="s">
        <v>23</v>
      </c>
      <c r="I6" s="3" t="s">
        <v>24</v>
      </c>
      <c r="J6" s="5" t="s">
        <v>55</v>
      </c>
      <c r="K6" s="23"/>
      <c r="L6" s="6" t="s">
        <v>25</v>
      </c>
      <c r="M6" s="7">
        <v>2</v>
      </c>
      <c r="N6" s="7">
        <v>3</v>
      </c>
      <c r="O6" s="8" t="s">
        <v>26</v>
      </c>
      <c r="P6" s="7">
        <f t="shared" si="4"/>
        <v>9</v>
      </c>
      <c r="Q6" s="29">
        <f t="shared" si="0"/>
        <v>-3</v>
      </c>
      <c r="R6" s="9">
        <f t="shared" si="5"/>
        <v>-3</v>
      </c>
      <c r="S6" s="10">
        <f t="shared" si="1"/>
        <v>6</v>
      </c>
      <c r="T6" s="11">
        <f t="shared" si="2"/>
        <v>0.5</v>
      </c>
      <c r="U6" s="12">
        <f t="shared" si="3"/>
        <v>-0.33333333333333331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44440</v>
      </c>
      <c r="C7" s="3" t="s">
        <v>64</v>
      </c>
      <c r="D7" s="3" t="s">
        <v>43</v>
      </c>
      <c r="E7" s="3">
        <v>1</v>
      </c>
      <c r="F7" s="3" t="s">
        <v>29</v>
      </c>
      <c r="G7" s="3" t="s">
        <v>20</v>
      </c>
      <c r="H7" s="3" t="s">
        <v>23</v>
      </c>
      <c r="I7" s="3" t="s">
        <v>21</v>
      </c>
      <c r="J7" s="5" t="s">
        <v>55</v>
      </c>
      <c r="K7" s="23"/>
      <c r="L7" s="6" t="s">
        <v>25</v>
      </c>
      <c r="M7" s="7">
        <v>2.0699999999999998</v>
      </c>
      <c r="N7" s="7">
        <v>0.75</v>
      </c>
      <c r="O7" s="8" t="s">
        <v>26</v>
      </c>
      <c r="P7" s="7">
        <f t="shared" si="4"/>
        <v>9.75</v>
      </c>
      <c r="Q7" s="29">
        <f t="shared" si="0"/>
        <v>-0.75</v>
      </c>
      <c r="R7" s="9">
        <f t="shared" si="5"/>
        <v>-3.75</v>
      </c>
      <c r="S7" s="10">
        <f t="shared" si="1"/>
        <v>6</v>
      </c>
      <c r="T7" s="11">
        <f t="shared" si="2"/>
        <v>0.4</v>
      </c>
      <c r="U7" s="12">
        <f t="shared" si="3"/>
        <v>-0.38461538461538464</v>
      </c>
      <c r="V7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44440</v>
      </c>
      <c r="C8" s="3" t="s">
        <v>65</v>
      </c>
      <c r="D8" s="3" t="s">
        <v>39</v>
      </c>
      <c r="E8" s="3">
        <v>1</v>
      </c>
      <c r="F8" s="3" t="s">
        <v>66</v>
      </c>
      <c r="G8" s="3" t="s">
        <v>56</v>
      </c>
      <c r="H8" s="3" t="s">
        <v>31</v>
      </c>
      <c r="I8" s="3" t="s">
        <v>21</v>
      </c>
      <c r="J8" s="13" t="s">
        <v>36</v>
      </c>
      <c r="K8" s="23"/>
      <c r="L8" s="6" t="s">
        <v>22</v>
      </c>
      <c r="M8" s="7">
        <v>4</v>
      </c>
      <c r="N8" s="7">
        <v>0.5</v>
      </c>
      <c r="O8" s="8" t="s">
        <v>26</v>
      </c>
      <c r="P8" s="7">
        <f t="shared" si="4"/>
        <v>10.25</v>
      </c>
      <c r="Q8" s="28">
        <f t="shared" si="0"/>
        <v>1.5</v>
      </c>
      <c r="R8" s="9">
        <f t="shared" si="5"/>
        <v>-2.25</v>
      </c>
      <c r="S8" s="10">
        <f t="shared" si="1"/>
        <v>8</v>
      </c>
      <c r="T8" s="11">
        <f t="shared" si="2"/>
        <v>0.5</v>
      </c>
      <c r="U8" s="12">
        <f t="shared" si="3"/>
        <v>-0.21951219512195122</v>
      </c>
      <c r="V8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.75" customHeight="1" x14ac:dyDescent="0.2">
      <c r="A9" s="3">
        <v>7</v>
      </c>
      <c r="B9" s="4">
        <v>44441</v>
      </c>
      <c r="C9" s="3" t="s">
        <v>67</v>
      </c>
      <c r="D9" s="3" t="s">
        <v>43</v>
      </c>
      <c r="E9" s="3">
        <v>1</v>
      </c>
      <c r="F9" s="3" t="s">
        <v>53</v>
      </c>
      <c r="G9" s="3" t="s">
        <v>20</v>
      </c>
      <c r="H9" s="3" t="s">
        <v>23</v>
      </c>
      <c r="I9" s="3" t="s">
        <v>21</v>
      </c>
      <c r="J9" s="5" t="s">
        <v>41</v>
      </c>
      <c r="K9" s="23"/>
      <c r="L9" s="6" t="s">
        <v>25</v>
      </c>
      <c r="M9" s="7">
        <v>2.0099999999999998</v>
      </c>
      <c r="N9" s="7">
        <v>1.5</v>
      </c>
      <c r="O9" s="8" t="s">
        <v>26</v>
      </c>
      <c r="P9" s="7">
        <f t="shared" si="4"/>
        <v>11.75</v>
      </c>
      <c r="Q9" s="29">
        <f t="shared" si="0"/>
        <v>-1.5</v>
      </c>
      <c r="R9" s="9">
        <f t="shared" si="5"/>
        <v>-3.75</v>
      </c>
      <c r="S9" s="10">
        <f t="shared" si="1"/>
        <v>8</v>
      </c>
      <c r="T9" s="11">
        <f t="shared" si="2"/>
        <v>0.42857142857142855</v>
      </c>
      <c r="U9" s="12">
        <f t="shared" si="3"/>
        <v>-0.31914893617021278</v>
      </c>
      <c r="V9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8</v>
      </c>
      <c r="B10" s="4">
        <v>44443</v>
      </c>
      <c r="C10" s="3" t="s">
        <v>68</v>
      </c>
      <c r="D10" s="3" t="s">
        <v>39</v>
      </c>
      <c r="E10" s="3">
        <v>1</v>
      </c>
      <c r="F10" s="3" t="s">
        <v>50</v>
      </c>
      <c r="G10" s="3" t="s">
        <v>20</v>
      </c>
      <c r="H10" s="3" t="s">
        <v>23</v>
      </c>
      <c r="I10" s="3" t="s">
        <v>24</v>
      </c>
      <c r="J10" s="33" t="s">
        <v>48</v>
      </c>
      <c r="K10" s="23"/>
      <c r="L10" s="6" t="s">
        <v>22</v>
      </c>
      <c r="M10" s="7">
        <v>1</v>
      </c>
      <c r="N10" s="7">
        <v>2</v>
      </c>
      <c r="O10" s="8" t="s">
        <v>26</v>
      </c>
      <c r="P10" s="7">
        <f t="shared" si="4"/>
        <v>13.75</v>
      </c>
      <c r="Q10" s="34">
        <f t="shared" si="0"/>
        <v>0</v>
      </c>
      <c r="R10" s="9">
        <f t="shared" si="5"/>
        <v>-3.75</v>
      </c>
      <c r="S10" s="10">
        <f t="shared" si="1"/>
        <v>10</v>
      </c>
      <c r="T10" s="11">
        <f t="shared" si="2"/>
        <v>0.5</v>
      </c>
      <c r="U10" s="12">
        <f t="shared" si="3"/>
        <v>-0.27272727272727271</v>
      </c>
      <c r="V10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.75" customHeight="1" x14ac:dyDescent="0.2">
      <c r="A11" s="3">
        <v>9</v>
      </c>
      <c r="B11" s="4">
        <v>44443</v>
      </c>
      <c r="C11" s="3" t="s">
        <v>69</v>
      </c>
      <c r="D11" s="3" t="s">
        <v>39</v>
      </c>
      <c r="E11" s="3">
        <v>1</v>
      </c>
      <c r="F11" s="3" t="s">
        <v>70</v>
      </c>
      <c r="G11" s="3" t="s">
        <v>20</v>
      </c>
      <c r="H11" s="3" t="s">
        <v>23</v>
      </c>
      <c r="I11" s="3" t="s">
        <v>24</v>
      </c>
      <c r="J11" s="13" t="s">
        <v>34</v>
      </c>
      <c r="K11" s="23"/>
      <c r="L11" s="6" t="s">
        <v>22</v>
      </c>
      <c r="M11" s="7">
        <v>2.09</v>
      </c>
      <c r="N11" s="7">
        <v>1.5</v>
      </c>
      <c r="O11" s="8" t="s">
        <v>26</v>
      </c>
      <c r="P11" s="7">
        <f t="shared" si="4"/>
        <v>15.25</v>
      </c>
      <c r="Q11" s="28">
        <f t="shared" si="0"/>
        <v>1.6349999999999998</v>
      </c>
      <c r="R11" s="9">
        <f t="shared" si="5"/>
        <v>-2.1150000000000002</v>
      </c>
      <c r="S11" s="10">
        <f t="shared" si="1"/>
        <v>13.135</v>
      </c>
      <c r="T11" s="11">
        <f t="shared" si="2"/>
        <v>0.55555555555555558</v>
      </c>
      <c r="U11" s="12">
        <f t="shared" si="3"/>
        <v>-0.13868852459016395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5.5" x14ac:dyDescent="0.2">
      <c r="A12" s="3">
        <v>10</v>
      </c>
      <c r="B12" s="4">
        <v>44443</v>
      </c>
      <c r="C12" s="3" t="s">
        <v>71</v>
      </c>
      <c r="D12" s="3" t="s">
        <v>39</v>
      </c>
      <c r="E12" s="3">
        <v>2</v>
      </c>
      <c r="F12" s="3" t="s">
        <v>72</v>
      </c>
      <c r="G12" s="3" t="s">
        <v>20</v>
      </c>
      <c r="H12" s="3" t="s">
        <v>23</v>
      </c>
      <c r="I12" s="3" t="s">
        <v>24</v>
      </c>
      <c r="J12" s="33" t="s">
        <v>73</v>
      </c>
      <c r="K12" s="23"/>
      <c r="L12" s="6" t="s">
        <v>22</v>
      </c>
      <c r="M12" s="7">
        <v>1</v>
      </c>
      <c r="N12" s="7">
        <v>2</v>
      </c>
      <c r="O12" s="8" t="s">
        <v>26</v>
      </c>
      <c r="P12" s="7">
        <f t="shared" si="4"/>
        <v>17.25</v>
      </c>
      <c r="Q12" s="34">
        <f t="shared" si="0"/>
        <v>0</v>
      </c>
      <c r="R12" s="9">
        <f t="shared" si="5"/>
        <v>-2.1150000000000002</v>
      </c>
      <c r="S12" s="10">
        <f t="shared" si="1"/>
        <v>15.135</v>
      </c>
      <c r="T12" s="11">
        <f t="shared" si="2"/>
        <v>0.6</v>
      </c>
      <c r="U12" s="12">
        <f t="shared" si="3"/>
        <v>-0.12260869565217393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44443</v>
      </c>
      <c r="C13" s="3" t="s">
        <v>74</v>
      </c>
      <c r="D13" s="3" t="s">
        <v>39</v>
      </c>
      <c r="E13" s="3">
        <v>1</v>
      </c>
      <c r="F13" s="3" t="s">
        <v>54</v>
      </c>
      <c r="G13" s="3" t="s">
        <v>56</v>
      </c>
      <c r="H13" s="3" t="s">
        <v>23</v>
      </c>
      <c r="I13" s="3" t="s">
        <v>24</v>
      </c>
      <c r="J13" s="5" t="s">
        <v>27</v>
      </c>
      <c r="K13" s="23"/>
      <c r="L13" s="6" t="s">
        <v>25</v>
      </c>
      <c r="M13" s="7">
        <v>2</v>
      </c>
      <c r="N13" s="7">
        <v>3.5</v>
      </c>
      <c r="O13" s="8" t="s">
        <v>26</v>
      </c>
      <c r="P13" s="7">
        <f t="shared" si="4"/>
        <v>20.75</v>
      </c>
      <c r="Q13" s="29">
        <f t="shared" si="0"/>
        <v>-3.5</v>
      </c>
      <c r="R13" s="9">
        <f t="shared" si="5"/>
        <v>-5.6150000000000002</v>
      </c>
      <c r="S13" s="10">
        <f t="shared" si="1"/>
        <v>15.135</v>
      </c>
      <c r="T13" s="11">
        <f t="shared" si="2"/>
        <v>0.54545454545454541</v>
      </c>
      <c r="U13" s="12">
        <f t="shared" si="3"/>
        <v>-0.27060240963855425</v>
      </c>
      <c r="V13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.75" customHeight="1" x14ac:dyDescent="0.2">
      <c r="A14" s="3">
        <v>12</v>
      </c>
      <c r="B14" s="4">
        <v>44443</v>
      </c>
      <c r="C14" s="3" t="s">
        <v>75</v>
      </c>
      <c r="D14" s="3" t="s">
        <v>39</v>
      </c>
      <c r="E14" s="3">
        <v>1</v>
      </c>
      <c r="F14" s="3" t="s">
        <v>54</v>
      </c>
      <c r="G14" s="3" t="s">
        <v>56</v>
      </c>
      <c r="H14" s="3" t="s">
        <v>23</v>
      </c>
      <c r="I14" s="3" t="s">
        <v>24</v>
      </c>
      <c r="J14" s="5" t="s">
        <v>37</v>
      </c>
      <c r="K14" s="23"/>
      <c r="L14" s="6" t="s">
        <v>25</v>
      </c>
      <c r="M14" s="7">
        <v>1.952</v>
      </c>
      <c r="N14" s="7">
        <v>2</v>
      </c>
      <c r="O14" s="8" t="s">
        <v>26</v>
      </c>
      <c r="P14" s="7">
        <f t="shared" si="4"/>
        <v>22.75</v>
      </c>
      <c r="Q14" s="29">
        <f t="shared" si="0"/>
        <v>-2</v>
      </c>
      <c r="R14" s="9">
        <f t="shared" si="5"/>
        <v>-7.6150000000000002</v>
      </c>
      <c r="S14" s="10">
        <f t="shared" si="1"/>
        <v>15.135</v>
      </c>
      <c r="T14" s="11">
        <f t="shared" si="2"/>
        <v>0.5</v>
      </c>
      <c r="U14" s="12">
        <f t="shared" si="3"/>
        <v>-0.33472527472527475</v>
      </c>
      <c r="V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44443</v>
      </c>
      <c r="C15" s="3" t="s">
        <v>76</v>
      </c>
      <c r="D15" s="3" t="s">
        <v>39</v>
      </c>
      <c r="E15" s="3">
        <v>1</v>
      </c>
      <c r="F15" s="3" t="s">
        <v>54</v>
      </c>
      <c r="G15" s="3" t="s">
        <v>20</v>
      </c>
      <c r="H15" s="3" t="s">
        <v>23</v>
      </c>
      <c r="I15" s="3" t="s">
        <v>24</v>
      </c>
      <c r="J15" s="5" t="s">
        <v>27</v>
      </c>
      <c r="K15" s="23" t="s">
        <v>77</v>
      </c>
      <c r="L15" s="6" t="s">
        <v>25</v>
      </c>
      <c r="M15" s="7">
        <v>2.04</v>
      </c>
      <c r="N15" s="7">
        <v>1.5</v>
      </c>
      <c r="O15" s="8" t="s">
        <v>26</v>
      </c>
      <c r="P15" s="7">
        <f t="shared" si="4"/>
        <v>24.25</v>
      </c>
      <c r="Q15" s="29">
        <f t="shared" si="0"/>
        <v>-1.5</v>
      </c>
      <c r="R15" s="9">
        <f t="shared" si="5"/>
        <v>-9.1150000000000002</v>
      </c>
      <c r="S15" s="10">
        <f t="shared" si="1"/>
        <v>15.135</v>
      </c>
      <c r="T15" s="11">
        <f t="shared" si="2"/>
        <v>0.46153846153846156</v>
      </c>
      <c r="U15" s="12">
        <f t="shared" si="3"/>
        <v>-0.37587628865979383</v>
      </c>
      <c r="V15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44443</v>
      </c>
      <c r="C16" s="3" t="s">
        <v>78</v>
      </c>
      <c r="D16" s="3" t="s">
        <v>39</v>
      </c>
      <c r="E16" s="3">
        <v>1</v>
      </c>
      <c r="F16" s="3" t="s">
        <v>46</v>
      </c>
      <c r="G16" s="3" t="s">
        <v>20</v>
      </c>
      <c r="H16" s="3" t="s">
        <v>23</v>
      </c>
      <c r="I16" s="3" t="s">
        <v>24</v>
      </c>
      <c r="J16" s="13" t="s">
        <v>42</v>
      </c>
      <c r="K16" s="23"/>
      <c r="L16" s="6" t="s">
        <v>22</v>
      </c>
      <c r="M16" s="7">
        <v>1.9610000000000001</v>
      </c>
      <c r="N16" s="7">
        <v>4</v>
      </c>
      <c r="O16" s="8" t="s">
        <v>26</v>
      </c>
      <c r="P16" s="7">
        <f t="shared" si="4"/>
        <v>28.25</v>
      </c>
      <c r="Q16" s="28">
        <f t="shared" si="0"/>
        <v>3.8440000000000003</v>
      </c>
      <c r="R16" s="9">
        <f t="shared" si="5"/>
        <v>-5.2709999999999999</v>
      </c>
      <c r="S16" s="10">
        <f t="shared" si="1"/>
        <v>22.978999999999999</v>
      </c>
      <c r="T16" s="11">
        <f t="shared" si="2"/>
        <v>0.5</v>
      </c>
      <c r="U16" s="12">
        <f t="shared" si="3"/>
        <v>-0.18658407079646019</v>
      </c>
      <c r="V16">
        <f>COUNTIF($L$2:L16,1)</f>
        <v>7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15</v>
      </c>
      <c r="B17" s="4">
        <v>44443</v>
      </c>
      <c r="C17" s="3" t="s">
        <v>79</v>
      </c>
      <c r="D17" s="3" t="s">
        <v>39</v>
      </c>
      <c r="E17" s="3">
        <v>1</v>
      </c>
      <c r="F17" s="3" t="s">
        <v>70</v>
      </c>
      <c r="G17" s="3" t="s">
        <v>20</v>
      </c>
      <c r="H17" s="3" t="s">
        <v>23</v>
      </c>
      <c r="I17" s="3" t="s">
        <v>24</v>
      </c>
      <c r="J17" s="5" t="s">
        <v>51</v>
      </c>
      <c r="K17" s="23"/>
      <c r="L17" s="6" t="s">
        <v>25</v>
      </c>
      <c r="M17" s="7">
        <v>2.13</v>
      </c>
      <c r="N17" s="7">
        <v>1</v>
      </c>
      <c r="O17" s="8" t="s">
        <v>26</v>
      </c>
      <c r="P17" s="7">
        <f t="shared" si="4"/>
        <v>29.25</v>
      </c>
      <c r="Q17" s="29">
        <f t="shared" si="0"/>
        <v>-1</v>
      </c>
      <c r="R17" s="9">
        <f t="shared" si="5"/>
        <v>-6.2709999999999999</v>
      </c>
      <c r="S17" s="10">
        <f t="shared" si="1"/>
        <v>22.978999999999999</v>
      </c>
      <c r="T17" s="11">
        <f t="shared" si="2"/>
        <v>0.46666666666666667</v>
      </c>
      <c r="U17" s="12">
        <f t="shared" si="3"/>
        <v>-0.21439316239316242</v>
      </c>
      <c r="V17">
        <f>COUNTIF($L$2:L17,1)</f>
        <v>7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38.25" x14ac:dyDescent="0.2">
      <c r="A18" s="3">
        <v>16</v>
      </c>
      <c r="B18" s="4">
        <v>44443</v>
      </c>
      <c r="C18" s="3" t="s">
        <v>80</v>
      </c>
      <c r="D18" s="3" t="s">
        <v>39</v>
      </c>
      <c r="E18" s="3">
        <v>3</v>
      </c>
      <c r="F18" s="3" t="s">
        <v>81</v>
      </c>
      <c r="G18" s="3" t="s">
        <v>20</v>
      </c>
      <c r="H18" s="3" t="s">
        <v>23</v>
      </c>
      <c r="I18" s="3" t="s">
        <v>24</v>
      </c>
      <c r="J18" s="13" t="s">
        <v>82</v>
      </c>
      <c r="K18" s="23"/>
      <c r="L18" s="6" t="s">
        <v>25</v>
      </c>
      <c r="M18" s="7">
        <v>5.77</v>
      </c>
      <c r="N18" s="7">
        <v>0.5</v>
      </c>
      <c r="O18" s="8" t="s">
        <v>26</v>
      </c>
      <c r="P18" s="7">
        <f t="shared" si="4"/>
        <v>29.75</v>
      </c>
      <c r="Q18" s="29">
        <f t="shared" si="0"/>
        <v>-0.5</v>
      </c>
      <c r="R18" s="9">
        <f t="shared" si="5"/>
        <v>-6.7709999999999999</v>
      </c>
      <c r="S18" s="10">
        <f t="shared" si="1"/>
        <v>22.978999999999999</v>
      </c>
      <c r="T18" s="11">
        <f t="shared" si="2"/>
        <v>0.4375</v>
      </c>
      <c r="U18" s="12">
        <f t="shared" si="3"/>
        <v>-0.2275966386554622</v>
      </c>
      <c r="V18">
        <f>COUNTIF($L$2:L18,1)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.75" customHeight="1" x14ac:dyDescent="0.2">
      <c r="A19" s="3">
        <v>17</v>
      </c>
      <c r="B19" s="4">
        <v>44443</v>
      </c>
      <c r="C19" s="3" t="s">
        <v>83</v>
      </c>
      <c r="D19" s="3" t="s">
        <v>39</v>
      </c>
      <c r="E19" s="3">
        <v>1</v>
      </c>
      <c r="F19" s="3" t="s">
        <v>33</v>
      </c>
      <c r="G19" s="3" t="s">
        <v>20</v>
      </c>
      <c r="H19" s="3" t="s">
        <v>23</v>
      </c>
      <c r="I19" s="3" t="s">
        <v>21</v>
      </c>
      <c r="J19" s="33" t="s">
        <v>27</v>
      </c>
      <c r="K19" s="23"/>
      <c r="L19" s="6" t="s">
        <v>22</v>
      </c>
      <c r="M19" s="7">
        <v>1</v>
      </c>
      <c r="N19" s="7">
        <v>1.5</v>
      </c>
      <c r="O19" s="8" t="s">
        <v>26</v>
      </c>
      <c r="P19" s="7">
        <f t="shared" si="4"/>
        <v>31.25</v>
      </c>
      <c r="Q19" s="34">
        <f t="shared" si="0"/>
        <v>0</v>
      </c>
      <c r="R19" s="9">
        <f t="shared" si="5"/>
        <v>-6.7709999999999999</v>
      </c>
      <c r="S19" s="10">
        <f t="shared" si="1"/>
        <v>24.478999999999999</v>
      </c>
      <c r="T19" s="11">
        <f t="shared" si="2"/>
        <v>0.47058823529411764</v>
      </c>
      <c r="U19" s="12">
        <f t="shared" si="3"/>
        <v>-0.21667200000000003</v>
      </c>
      <c r="V19">
        <f>COUNTIF($L$2:L19,1)</f>
        <v>8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5.5" x14ac:dyDescent="0.2">
      <c r="A20" s="3">
        <v>18</v>
      </c>
      <c r="B20" s="4">
        <v>44444</v>
      </c>
      <c r="C20" s="3" t="s">
        <v>84</v>
      </c>
      <c r="D20" s="3" t="s">
        <v>39</v>
      </c>
      <c r="E20" s="3">
        <v>2</v>
      </c>
      <c r="F20" s="3" t="s">
        <v>85</v>
      </c>
      <c r="G20" s="3" t="s">
        <v>20</v>
      </c>
      <c r="H20" s="3" t="s">
        <v>23</v>
      </c>
      <c r="I20" s="3" t="s">
        <v>24</v>
      </c>
      <c r="J20" s="13" t="s">
        <v>86</v>
      </c>
      <c r="K20" s="23"/>
      <c r="L20" s="6" t="s">
        <v>22</v>
      </c>
      <c r="M20" s="7">
        <v>1.9</v>
      </c>
      <c r="N20" s="7">
        <v>1.5</v>
      </c>
      <c r="O20" s="8" t="s">
        <v>26</v>
      </c>
      <c r="P20" s="7">
        <f t="shared" si="4"/>
        <v>32.75</v>
      </c>
      <c r="Q20" s="28">
        <f t="shared" si="0"/>
        <v>1.3499999999999996</v>
      </c>
      <c r="R20" s="9">
        <f t="shared" si="5"/>
        <v>-5.4210000000000003</v>
      </c>
      <c r="S20" s="10">
        <f t="shared" si="1"/>
        <v>27.329000000000001</v>
      </c>
      <c r="T20" s="11">
        <f t="shared" si="2"/>
        <v>0.5</v>
      </c>
      <c r="U20" s="12">
        <f t="shared" si="3"/>
        <v>-0.1655267175572519</v>
      </c>
      <c r="V20">
        <f>COUNTIF($L$2:L20,1)</f>
        <v>9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5.5" x14ac:dyDescent="0.2">
      <c r="A21" s="3">
        <v>19</v>
      </c>
      <c r="B21" s="4">
        <v>44444</v>
      </c>
      <c r="C21" s="3" t="s">
        <v>87</v>
      </c>
      <c r="D21" s="3" t="s">
        <v>39</v>
      </c>
      <c r="E21" s="3">
        <v>2</v>
      </c>
      <c r="F21" s="3" t="s">
        <v>57</v>
      </c>
      <c r="G21" s="3" t="s">
        <v>20</v>
      </c>
      <c r="H21" s="3" t="s">
        <v>23</v>
      </c>
      <c r="I21" s="3" t="s">
        <v>24</v>
      </c>
      <c r="J21" s="13" t="s">
        <v>88</v>
      </c>
      <c r="K21" s="23"/>
      <c r="L21" s="6" t="s">
        <v>22</v>
      </c>
      <c r="M21" s="7">
        <v>1.9</v>
      </c>
      <c r="N21" s="7">
        <v>2</v>
      </c>
      <c r="O21" s="8" t="s">
        <v>26</v>
      </c>
      <c r="P21" s="7">
        <f t="shared" si="4"/>
        <v>34.75</v>
      </c>
      <c r="Q21" s="28">
        <f t="shared" si="0"/>
        <v>1.7999999999999998</v>
      </c>
      <c r="R21" s="9">
        <f t="shared" si="5"/>
        <v>-3.6210000000000004</v>
      </c>
      <c r="S21" s="10">
        <f t="shared" si="1"/>
        <v>31.128999999999998</v>
      </c>
      <c r="T21" s="11">
        <f t="shared" si="2"/>
        <v>0.52631578947368418</v>
      </c>
      <c r="U21" s="12">
        <f t="shared" si="3"/>
        <v>-0.10420143884892093</v>
      </c>
      <c r="V21">
        <f>COUNTIF($L$2:L21,1)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.75" customHeight="1" x14ac:dyDescent="0.2">
      <c r="A22" s="3">
        <v>20</v>
      </c>
      <c r="B22" s="4">
        <v>44444</v>
      </c>
      <c r="C22" s="3" t="s">
        <v>89</v>
      </c>
      <c r="D22" s="3" t="s">
        <v>39</v>
      </c>
      <c r="E22" s="3">
        <v>1</v>
      </c>
      <c r="F22" s="3" t="s">
        <v>49</v>
      </c>
      <c r="G22" s="3" t="s">
        <v>20</v>
      </c>
      <c r="H22" s="3" t="s">
        <v>23</v>
      </c>
      <c r="I22" s="3" t="s">
        <v>24</v>
      </c>
      <c r="J22" s="5" t="s">
        <v>32</v>
      </c>
      <c r="K22" s="23"/>
      <c r="L22" s="6" t="s">
        <v>25</v>
      </c>
      <c r="M22" s="7">
        <v>2.25</v>
      </c>
      <c r="N22" s="7">
        <v>1</v>
      </c>
      <c r="O22" s="8" t="s">
        <v>26</v>
      </c>
      <c r="P22" s="7">
        <f t="shared" si="4"/>
        <v>35.75</v>
      </c>
      <c r="Q22" s="29">
        <f t="shared" si="0"/>
        <v>-1</v>
      </c>
      <c r="R22" s="9">
        <f t="shared" si="5"/>
        <v>-4.6210000000000004</v>
      </c>
      <c r="S22" s="10">
        <f t="shared" si="1"/>
        <v>31.128999999999998</v>
      </c>
      <c r="T22" s="11">
        <f t="shared" si="2"/>
        <v>0.5</v>
      </c>
      <c r="U22" s="12">
        <f t="shared" si="3"/>
        <v>-0.12925874125874132</v>
      </c>
      <c r="V22">
        <f>COUNTIF($L$2:L22,1)</f>
        <v>10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5.5" x14ac:dyDescent="0.2">
      <c r="A23" s="3">
        <v>21</v>
      </c>
      <c r="B23" s="4">
        <v>44444</v>
      </c>
      <c r="C23" s="3" t="s">
        <v>90</v>
      </c>
      <c r="D23" s="3" t="s">
        <v>39</v>
      </c>
      <c r="E23" s="3">
        <v>2</v>
      </c>
      <c r="F23" s="3" t="s">
        <v>91</v>
      </c>
      <c r="G23" s="3" t="s">
        <v>20</v>
      </c>
      <c r="H23" s="3" t="s">
        <v>23</v>
      </c>
      <c r="I23" s="3" t="s">
        <v>24</v>
      </c>
      <c r="J23" s="5" t="s">
        <v>92</v>
      </c>
      <c r="K23" s="23"/>
      <c r="L23" s="6" t="s">
        <v>25</v>
      </c>
      <c r="M23" s="7">
        <v>2.69</v>
      </c>
      <c r="N23" s="7">
        <v>1</v>
      </c>
      <c r="O23" s="8" t="s">
        <v>26</v>
      </c>
      <c r="P23" s="7">
        <f t="shared" si="4"/>
        <v>36.75</v>
      </c>
      <c r="Q23" s="29">
        <f t="shared" si="0"/>
        <v>-1</v>
      </c>
      <c r="R23" s="9">
        <f t="shared" si="5"/>
        <v>-5.6210000000000004</v>
      </c>
      <c r="S23" s="10">
        <f t="shared" si="1"/>
        <v>31.128999999999998</v>
      </c>
      <c r="T23" s="11">
        <f t="shared" si="2"/>
        <v>0.47619047619047616</v>
      </c>
      <c r="U23" s="12">
        <f t="shared" si="3"/>
        <v>-0.15295238095238101</v>
      </c>
      <c r="V23">
        <f>COUNTIF($L$2:L23,1)</f>
        <v>10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.75" customHeight="1" x14ac:dyDescent="0.2">
      <c r="A24" s="3">
        <v>22</v>
      </c>
      <c r="B24" s="4">
        <v>44444</v>
      </c>
      <c r="C24" s="3" t="s">
        <v>93</v>
      </c>
      <c r="D24" s="3" t="s">
        <v>39</v>
      </c>
      <c r="E24" s="3">
        <v>1</v>
      </c>
      <c r="F24" s="3" t="s">
        <v>52</v>
      </c>
      <c r="G24" s="3" t="s">
        <v>20</v>
      </c>
      <c r="H24" s="3" t="s">
        <v>23</v>
      </c>
      <c r="I24" s="3" t="s">
        <v>24</v>
      </c>
      <c r="J24" s="13" t="s">
        <v>35</v>
      </c>
      <c r="K24" s="23"/>
      <c r="L24" s="6" t="s">
        <v>22</v>
      </c>
      <c r="M24" s="7">
        <v>2</v>
      </c>
      <c r="N24" s="7">
        <v>1.5</v>
      </c>
      <c r="O24" s="8" t="s">
        <v>26</v>
      </c>
      <c r="P24" s="7">
        <f t="shared" si="4"/>
        <v>38.25</v>
      </c>
      <c r="Q24" s="28">
        <f t="shared" si="0"/>
        <v>1.5</v>
      </c>
      <c r="R24" s="9">
        <f t="shared" si="5"/>
        <v>-4.1210000000000004</v>
      </c>
      <c r="S24" s="10">
        <f t="shared" si="1"/>
        <v>34.128999999999998</v>
      </c>
      <c r="T24" s="11">
        <f t="shared" si="2"/>
        <v>0.5</v>
      </c>
      <c r="U24" s="12">
        <f t="shared" si="3"/>
        <v>-0.10773856209150333</v>
      </c>
      <c r="V24">
        <f>COUNTIF($L$2:L24,1)</f>
        <v>11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5.5" x14ac:dyDescent="0.2">
      <c r="A25" s="3">
        <v>23</v>
      </c>
      <c r="B25" s="4">
        <v>44444</v>
      </c>
      <c r="C25" s="3" t="s">
        <v>94</v>
      </c>
      <c r="D25" s="3" t="s">
        <v>39</v>
      </c>
      <c r="E25" s="3">
        <v>2</v>
      </c>
      <c r="F25" s="3" t="s">
        <v>47</v>
      </c>
      <c r="G25" s="3" t="s">
        <v>20</v>
      </c>
      <c r="H25" s="3" t="s">
        <v>23</v>
      </c>
      <c r="I25" s="3" t="s">
        <v>24</v>
      </c>
      <c r="J25" s="13" t="s">
        <v>58</v>
      </c>
      <c r="K25" s="23"/>
      <c r="L25" s="6" t="s">
        <v>25</v>
      </c>
      <c r="M25" s="7">
        <v>3.46</v>
      </c>
      <c r="N25" s="7">
        <v>1</v>
      </c>
      <c r="O25" s="8" t="s">
        <v>26</v>
      </c>
      <c r="P25" s="7">
        <f t="shared" si="4"/>
        <v>39.25</v>
      </c>
      <c r="Q25" s="29">
        <f t="shared" si="0"/>
        <v>-1</v>
      </c>
      <c r="R25" s="9">
        <f t="shared" si="5"/>
        <v>-5.1210000000000004</v>
      </c>
      <c r="S25" s="10">
        <f t="shared" si="1"/>
        <v>34.128999999999998</v>
      </c>
      <c r="T25" s="11">
        <f t="shared" si="2"/>
        <v>0.47826086956521741</v>
      </c>
      <c r="U25" s="12">
        <f t="shared" si="3"/>
        <v>-0.1304713375796179</v>
      </c>
      <c r="V25">
        <f>COUNTIF($L$2:L25,1)</f>
        <v>11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44444</v>
      </c>
      <c r="C26" s="3" t="s">
        <v>95</v>
      </c>
      <c r="D26" s="3" t="s">
        <v>39</v>
      </c>
      <c r="E26" s="3">
        <v>2</v>
      </c>
      <c r="F26" s="3" t="s">
        <v>96</v>
      </c>
      <c r="G26" s="3" t="s">
        <v>20</v>
      </c>
      <c r="H26" s="3" t="s">
        <v>23</v>
      </c>
      <c r="I26" s="3" t="s">
        <v>24</v>
      </c>
      <c r="J26" s="13" t="s">
        <v>97</v>
      </c>
      <c r="K26" s="23" t="s">
        <v>30</v>
      </c>
      <c r="L26" s="6" t="s">
        <v>25</v>
      </c>
      <c r="M26" s="7">
        <v>2.1</v>
      </c>
      <c r="N26" s="7">
        <v>2</v>
      </c>
      <c r="O26" s="8" t="s">
        <v>26</v>
      </c>
      <c r="P26" s="7">
        <f t="shared" si="4"/>
        <v>41.25</v>
      </c>
      <c r="Q26" s="29">
        <f t="shared" si="0"/>
        <v>-2</v>
      </c>
      <c r="R26" s="9">
        <f t="shared" si="5"/>
        <v>-7.1210000000000004</v>
      </c>
      <c r="S26" s="10">
        <f t="shared" si="1"/>
        <v>34.128999999999998</v>
      </c>
      <c r="T26" s="11">
        <f t="shared" si="2"/>
        <v>0.45833333333333331</v>
      </c>
      <c r="U26" s="12">
        <f t="shared" si="3"/>
        <v>-0.17263030303030308</v>
      </c>
      <c r="V26">
        <f>COUNTIF($L$2:L26,1)</f>
        <v>11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44444</v>
      </c>
      <c r="C27" s="3" t="s">
        <v>98</v>
      </c>
      <c r="D27" s="3" t="s">
        <v>39</v>
      </c>
      <c r="E27" s="3">
        <v>1</v>
      </c>
      <c r="F27" s="3" t="s">
        <v>50</v>
      </c>
      <c r="G27" s="3" t="s">
        <v>56</v>
      </c>
      <c r="H27" s="3" t="s">
        <v>23</v>
      </c>
      <c r="I27" s="3" t="s">
        <v>24</v>
      </c>
      <c r="J27" s="13" t="s">
        <v>40</v>
      </c>
      <c r="K27" s="23"/>
      <c r="L27" s="6" t="s">
        <v>22</v>
      </c>
      <c r="M27" s="7">
        <v>2.11</v>
      </c>
      <c r="N27" s="7">
        <v>1.5</v>
      </c>
      <c r="O27" s="8" t="s">
        <v>26</v>
      </c>
      <c r="P27" s="7">
        <f t="shared" si="4"/>
        <v>42.75</v>
      </c>
      <c r="Q27" s="28">
        <f t="shared" si="0"/>
        <v>1.665</v>
      </c>
      <c r="R27" s="9">
        <f t="shared" si="5"/>
        <v>-5.4560000000000004</v>
      </c>
      <c r="S27" s="10">
        <f t="shared" si="1"/>
        <v>37.293999999999997</v>
      </c>
      <c r="T27" s="11">
        <f t="shared" si="2"/>
        <v>0.48</v>
      </c>
      <c r="U27" s="12">
        <f t="shared" si="3"/>
        <v>-0.12762573099415211</v>
      </c>
      <c r="V27">
        <f>COUNTIF($L$2:L27,1)</f>
        <v>12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.75" customHeight="1" x14ac:dyDescent="0.2">
      <c r="A28" s="3">
        <v>26</v>
      </c>
      <c r="B28" s="4">
        <v>44444</v>
      </c>
      <c r="C28" s="3" t="s">
        <v>99</v>
      </c>
      <c r="D28" s="3" t="s">
        <v>39</v>
      </c>
      <c r="E28" s="3">
        <v>1</v>
      </c>
      <c r="F28" s="3" t="s">
        <v>33</v>
      </c>
      <c r="G28" s="3" t="s">
        <v>56</v>
      </c>
      <c r="H28" s="3" t="s">
        <v>23</v>
      </c>
      <c r="I28" s="3" t="s">
        <v>24</v>
      </c>
      <c r="J28" s="33" t="s">
        <v>34</v>
      </c>
      <c r="K28" s="23"/>
      <c r="L28" s="6" t="s">
        <v>22</v>
      </c>
      <c r="M28" s="7">
        <v>1</v>
      </c>
      <c r="N28" s="7">
        <v>1.5</v>
      </c>
      <c r="O28" s="8" t="s">
        <v>26</v>
      </c>
      <c r="P28" s="7">
        <f t="shared" si="4"/>
        <v>44.25</v>
      </c>
      <c r="Q28" s="34">
        <f t="shared" si="0"/>
        <v>0</v>
      </c>
      <c r="R28" s="30">
        <f t="shared" si="5"/>
        <v>-5.4560000000000004</v>
      </c>
      <c r="S28" s="31">
        <f t="shared" si="1"/>
        <v>38.793999999999997</v>
      </c>
      <c r="T28" s="32">
        <f t="shared" si="2"/>
        <v>0.5</v>
      </c>
      <c r="U28" s="12">
        <f t="shared" si="3"/>
        <v>-0.12329943502824865</v>
      </c>
      <c r="V28">
        <f>COUNTIF($L$2:L28,1)</f>
        <v>13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4.25" customHeight="1" x14ac:dyDescent="0.2">
      <c r="A29" s="3">
        <v>27</v>
      </c>
      <c r="B29" s="4">
        <v>44446</v>
      </c>
      <c r="C29" s="3" t="s">
        <v>100</v>
      </c>
      <c r="D29" s="3" t="s">
        <v>43</v>
      </c>
      <c r="E29" s="3">
        <v>1</v>
      </c>
      <c r="F29" s="3" t="s">
        <v>60</v>
      </c>
      <c r="G29" s="3" t="s">
        <v>20</v>
      </c>
      <c r="H29" s="3" t="s">
        <v>101</v>
      </c>
      <c r="I29" s="3" t="s">
        <v>21</v>
      </c>
      <c r="J29" s="5" t="s">
        <v>41</v>
      </c>
      <c r="K29" s="23" t="s">
        <v>102</v>
      </c>
      <c r="L29" s="6" t="s">
        <v>25</v>
      </c>
      <c r="M29" s="7">
        <v>2.0299999999999998</v>
      </c>
      <c r="N29" s="7">
        <v>1.5</v>
      </c>
      <c r="O29" s="8" t="s">
        <v>26</v>
      </c>
      <c r="P29" s="7">
        <f t="shared" si="4"/>
        <v>45.75</v>
      </c>
      <c r="Q29" s="29">
        <f t="shared" si="0"/>
        <v>-1.5</v>
      </c>
      <c r="R29" s="36">
        <f t="shared" si="5"/>
        <v>-6.9560000000000004</v>
      </c>
      <c r="S29" s="37">
        <f t="shared" si="1"/>
        <v>38.793999999999997</v>
      </c>
      <c r="T29" s="38">
        <f t="shared" si="2"/>
        <v>0.48148148148148145</v>
      </c>
      <c r="U29" s="12">
        <f t="shared" si="3"/>
        <v>-0.15204371584699461</v>
      </c>
      <c r="V29">
        <f>COUNTIF($L$2:L29,1)</f>
        <v>13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4.25" customHeight="1" x14ac:dyDescent="0.2">
      <c r="A30" s="3">
        <v>28</v>
      </c>
      <c r="B30" s="4">
        <v>44449</v>
      </c>
      <c r="C30" s="3" t="s">
        <v>103</v>
      </c>
      <c r="D30" s="3" t="s">
        <v>39</v>
      </c>
      <c r="E30" s="3">
        <v>1</v>
      </c>
      <c r="F30" s="3" t="s">
        <v>104</v>
      </c>
      <c r="G30" s="3" t="s">
        <v>56</v>
      </c>
      <c r="H30" s="3" t="s">
        <v>23</v>
      </c>
      <c r="I30" s="3" t="s">
        <v>24</v>
      </c>
      <c r="J30" s="13" t="s">
        <v>51</v>
      </c>
      <c r="K30" s="23"/>
      <c r="L30" s="6" t="s">
        <v>22</v>
      </c>
      <c r="M30" s="7">
        <v>1.9</v>
      </c>
      <c r="N30" s="7">
        <v>4</v>
      </c>
      <c r="O30" s="8" t="s">
        <v>26</v>
      </c>
      <c r="P30" s="7">
        <f t="shared" si="4"/>
        <v>49.75</v>
      </c>
      <c r="Q30" s="28">
        <f t="shared" si="0"/>
        <v>3.5999999999999996</v>
      </c>
      <c r="R30" s="9">
        <f t="shared" si="5"/>
        <v>-3.3560000000000008</v>
      </c>
      <c r="S30" s="10">
        <f t="shared" si="1"/>
        <v>46.393999999999998</v>
      </c>
      <c r="T30" s="11">
        <f t="shared" si="2"/>
        <v>0.5</v>
      </c>
      <c r="U30" s="12">
        <f t="shared" si="3"/>
        <v>-6.745728643216084E-2</v>
      </c>
      <c r="V30">
        <f>COUNTIF($L$2:L30,1)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4.25" customHeight="1" x14ac:dyDescent="0.2">
      <c r="A31" s="3">
        <v>29</v>
      </c>
      <c r="B31" s="4">
        <v>44449</v>
      </c>
      <c r="C31" s="3" t="s">
        <v>105</v>
      </c>
      <c r="D31" s="3" t="s">
        <v>39</v>
      </c>
      <c r="E31" s="3">
        <v>1</v>
      </c>
      <c r="F31" s="3" t="s">
        <v>33</v>
      </c>
      <c r="G31" s="3" t="s">
        <v>20</v>
      </c>
      <c r="H31" s="3" t="s">
        <v>23</v>
      </c>
      <c r="I31" s="3" t="s">
        <v>24</v>
      </c>
      <c r="J31" s="5" t="s">
        <v>106</v>
      </c>
      <c r="K31" s="23" t="s">
        <v>107</v>
      </c>
      <c r="L31" s="6" t="s">
        <v>25</v>
      </c>
      <c r="M31" s="7">
        <v>1.9339999999999999</v>
      </c>
      <c r="N31" s="7">
        <v>1.5</v>
      </c>
      <c r="O31" s="8" t="s">
        <v>26</v>
      </c>
      <c r="P31" s="7">
        <f t="shared" si="4"/>
        <v>51.25</v>
      </c>
      <c r="Q31" s="29">
        <f t="shared" si="0"/>
        <v>-1.5</v>
      </c>
      <c r="R31" s="9">
        <f t="shared" si="5"/>
        <v>-4.8560000000000008</v>
      </c>
      <c r="S31" s="10">
        <f t="shared" si="1"/>
        <v>46.393999999999998</v>
      </c>
      <c r="T31" s="11">
        <f t="shared" si="2"/>
        <v>0.48275862068965519</v>
      </c>
      <c r="U31" s="12">
        <f t="shared" si="3"/>
        <v>-9.4751219512195159E-2</v>
      </c>
      <c r="V31">
        <f>COUNTIF($L$2:L31,1)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4.25" customHeight="1" x14ac:dyDescent="0.2">
      <c r="A32" s="3">
        <v>30</v>
      </c>
      <c r="B32" s="4">
        <v>44449</v>
      </c>
      <c r="C32" s="3" t="s">
        <v>108</v>
      </c>
      <c r="D32" s="3" t="s">
        <v>39</v>
      </c>
      <c r="E32" s="3">
        <v>1</v>
      </c>
      <c r="F32" s="3" t="s">
        <v>54</v>
      </c>
      <c r="G32" s="3" t="s">
        <v>20</v>
      </c>
      <c r="H32" s="3" t="s">
        <v>23</v>
      </c>
      <c r="I32" s="3" t="s">
        <v>24</v>
      </c>
      <c r="J32" s="5" t="s">
        <v>51</v>
      </c>
      <c r="K32" s="23" t="s">
        <v>30</v>
      </c>
      <c r="L32" s="6" t="s">
        <v>25</v>
      </c>
      <c r="M32" s="7">
        <v>2.1</v>
      </c>
      <c r="N32" s="7">
        <v>0.75</v>
      </c>
      <c r="O32" s="8" t="s">
        <v>26</v>
      </c>
      <c r="P32" s="7">
        <f t="shared" si="4"/>
        <v>52</v>
      </c>
      <c r="Q32" s="29">
        <f t="shared" si="0"/>
        <v>-0.75</v>
      </c>
      <c r="R32" s="9">
        <f t="shared" si="5"/>
        <v>-5.6060000000000008</v>
      </c>
      <c r="S32" s="10">
        <f t="shared" si="1"/>
        <v>46.393999999999998</v>
      </c>
      <c r="T32" s="11">
        <f t="shared" si="2"/>
        <v>0.46666666666666667</v>
      </c>
      <c r="U32" s="12">
        <f t="shared" si="3"/>
        <v>-0.10780769230769234</v>
      </c>
      <c r="V32">
        <f>COUNTIF($L$2:L32,1)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4.25" customHeight="1" x14ac:dyDescent="0.2">
      <c r="A33" s="3">
        <v>31</v>
      </c>
      <c r="B33" s="4">
        <v>44449</v>
      </c>
      <c r="C33" s="3" t="s">
        <v>109</v>
      </c>
      <c r="D33" s="3" t="s">
        <v>39</v>
      </c>
      <c r="E33" s="3">
        <v>1</v>
      </c>
      <c r="F33" s="3" t="s">
        <v>46</v>
      </c>
      <c r="G33" s="3" t="s">
        <v>20</v>
      </c>
      <c r="H33" s="3" t="s">
        <v>23</v>
      </c>
      <c r="I33" s="3" t="s">
        <v>24</v>
      </c>
      <c r="J33" s="5" t="s">
        <v>48</v>
      </c>
      <c r="K33" s="23" t="s">
        <v>30</v>
      </c>
      <c r="L33" s="6" t="s">
        <v>25</v>
      </c>
      <c r="M33" s="7">
        <v>1.97</v>
      </c>
      <c r="N33" s="7">
        <v>1.5</v>
      </c>
      <c r="O33" s="8" t="s">
        <v>26</v>
      </c>
      <c r="P33" s="7">
        <f t="shared" si="4"/>
        <v>53.5</v>
      </c>
      <c r="Q33" s="29">
        <f t="shared" si="0"/>
        <v>-1.5</v>
      </c>
      <c r="R33" s="9">
        <f t="shared" si="5"/>
        <v>-7.1060000000000008</v>
      </c>
      <c r="S33" s="10">
        <f t="shared" si="1"/>
        <v>46.393999999999998</v>
      </c>
      <c r="T33" s="11">
        <f t="shared" si="2"/>
        <v>0.45161290322580644</v>
      </c>
      <c r="U33" s="12">
        <f t="shared" si="3"/>
        <v>-0.13282242990654208</v>
      </c>
      <c r="V33">
        <f>COUNTIF($L$2:L33,1)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5.5" x14ac:dyDescent="0.2">
      <c r="A34" s="3">
        <v>32</v>
      </c>
      <c r="B34" s="4">
        <v>44449</v>
      </c>
      <c r="C34" s="3" t="s">
        <v>110</v>
      </c>
      <c r="D34" s="3" t="s">
        <v>39</v>
      </c>
      <c r="E34" s="3">
        <v>2</v>
      </c>
      <c r="F34" s="3" t="s">
        <v>111</v>
      </c>
      <c r="G34" s="3" t="s">
        <v>20</v>
      </c>
      <c r="H34" s="3" t="s">
        <v>23</v>
      </c>
      <c r="I34" s="3" t="s">
        <v>24</v>
      </c>
      <c r="J34" s="5" t="s">
        <v>112</v>
      </c>
      <c r="K34" s="23"/>
      <c r="L34" s="6" t="s">
        <v>25</v>
      </c>
      <c r="M34" s="7">
        <v>3.56</v>
      </c>
      <c r="N34" s="7">
        <v>1</v>
      </c>
      <c r="O34" s="8" t="s">
        <v>26</v>
      </c>
      <c r="P34" s="7">
        <f t="shared" si="4"/>
        <v>54.5</v>
      </c>
      <c r="Q34" s="29">
        <f t="shared" si="0"/>
        <v>-1</v>
      </c>
      <c r="R34" s="9">
        <f t="shared" si="5"/>
        <v>-8.1060000000000016</v>
      </c>
      <c r="S34" s="10">
        <f t="shared" si="1"/>
        <v>46.393999999999998</v>
      </c>
      <c r="T34" s="11">
        <f t="shared" si="2"/>
        <v>0.4375</v>
      </c>
      <c r="U34" s="12">
        <f t="shared" si="3"/>
        <v>-0.14873394495412848</v>
      </c>
      <c r="V34">
        <f>COUNTIF($L$2:L34,1)</f>
        <v>14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4.25" customHeight="1" x14ac:dyDescent="0.2">
      <c r="A35" s="3">
        <v>33</v>
      </c>
      <c r="B35" s="4">
        <v>44449</v>
      </c>
      <c r="C35" s="3" t="s">
        <v>113</v>
      </c>
      <c r="D35" s="3" t="s">
        <v>39</v>
      </c>
      <c r="E35" s="3">
        <v>1</v>
      </c>
      <c r="F35" s="3" t="s">
        <v>46</v>
      </c>
      <c r="G35" s="3" t="s">
        <v>20</v>
      </c>
      <c r="H35" s="3" t="s">
        <v>23</v>
      </c>
      <c r="I35" s="3" t="s">
        <v>24</v>
      </c>
      <c r="J35" s="5" t="s">
        <v>27</v>
      </c>
      <c r="K35" s="23" t="s">
        <v>30</v>
      </c>
      <c r="L35" s="6" t="s">
        <v>25</v>
      </c>
      <c r="M35" s="7">
        <v>1.9339999999999999</v>
      </c>
      <c r="N35" s="7">
        <v>1.5</v>
      </c>
      <c r="O35" s="8" t="s">
        <v>26</v>
      </c>
      <c r="P35" s="7">
        <f t="shared" si="4"/>
        <v>56</v>
      </c>
      <c r="Q35" s="29">
        <f t="shared" si="0"/>
        <v>-1.5</v>
      </c>
      <c r="R35" s="9">
        <f t="shared" si="5"/>
        <v>-9.6060000000000016</v>
      </c>
      <c r="S35" s="10">
        <f t="shared" si="1"/>
        <v>46.393999999999998</v>
      </c>
      <c r="T35" s="11">
        <f t="shared" si="2"/>
        <v>0.42424242424242425</v>
      </c>
      <c r="U35" s="12">
        <f t="shared" si="3"/>
        <v>-0.17153571428571432</v>
      </c>
      <c r="V35">
        <f>COUNTIF($L$2:L35,1)</f>
        <v>14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4.25" customHeight="1" x14ac:dyDescent="0.2">
      <c r="A36" s="3">
        <v>34</v>
      </c>
      <c r="B36" s="4">
        <v>44450</v>
      </c>
      <c r="C36" s="3" t="s">
        <v>114</v>
      </c>
      <c r="D36" s="3" t="s">
        <v>39</v>
      </c>
      <c r="E36" s="3">
        <v>1</v>
      </c>
      <c r="F36" s="3" t="s">
        <v>49</v>
      </c>
      <c r="G36" s="3" t="s">
        <v>56</v>
      </c>
      <c r="H36" s="3" t="s">
        <v>23</v>
      </c>
      <c r="I36" s="3" t="s">
        <v>24</v>
      </c>
      <c r="J36" s="5" t="s">
        <v>34</v>
      </c>
      <c r="K36" s="23" t="s">
        <v>115</v>
      </c>
      <c r="L36" s="6" t="s">
        <v>25</v>
      </c>
      <c r="M36" s="7">
        <v>2.0499999999999998</v>
      </c>
      <c r="N36" s="7">
        <v>2</v>
      </c>
      <c r="O36" s="8" t="s">
        <v>26</v>
      </c>
      <c r="P36" s="7">
        <f t="shared" si="4"/>
        <v>58</v>
      </c>
      <c r="Q36" s="29">
        <f t="shared" si="0"/>
        <v>-2</v>
      </c>
      <c r="R36" s="9">
        <f t="shared" si="5"/>
        <v>-11.606000000000002</v>
      </c>
      <c r="S36" s="10">
        <f t="shared" si="1"/>
        <v>46.393999999999998</v>
      </c>
      <c r="T36" s="11">
        <f t="shared" si="2"/>
        <v>0.41176470588235292</v>
      </c>
      <c r="U36" s="12">
        <f t="shared" si="3"/>
        <v>-0.2001034482758621</v>
      </c>
      <c r="V36">
        <f>COUNTIF($L$2:L36,1)</f>
        <v>14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4.25" customHeight="1" x14ac:dyDescent="0.2">
      <c r="A37" s="3">
        <v>35</v>
      </c>
      <c r="B37" s="4">
        <v>44450</v>
      </c>
      <c r="C37" s="3" t="s">
        <v>116</v>
      </c>
      <c r="D37" s="3" t="s">
        <v>39</v>
      </c>
      <c r="E37" s="3">
        <v>1</v>
      </c>
      <c r="F37" s="3" t="s">
        <v>46</v>
      </c>
      <c r="G37" s="3" t="s">
        <v>56</v>
      </c>
      <c r="H37" s="3" t="s">
        <v>23</v>
      </c>
      <c r="I37" s="3" t="s">
        <v>24</v>
      </c>
      <c r="J37" s="13" t="s">
        <v>117</v>
      </c>
      <c r="K37" s="23"/>
      <c r="L37" s="6" t="s">
        <v>22</v>
      </c>
      <c r="M37" s="7">
        <v>1.85</v>
      </c>
      <c r="N37" s="7">
        <v>2.5</v>
      </c>
      <c r="O37" s="8" t="s">
        <v>26</v>
      </c>
      <c r="P37" s="7">
        <f t="shared" si="4"/>
        <v>60.5</v>
      </c>
      <c r="Q37" s="28">
        <f t="shared" si="0"/>
        <v>2.125</v>
      </c>
      <c r="R37" s="9">
        <f t="shared" si="5"/>
        <v>-9.4810000000000016</v>
      </c>
      <c r="S37" s="10">
        <f t="shared" si="1"/>
        <v>51.018999999999998</v>
      </c>
      <c r="T37" s="11">
        <f t="shared" si="2"/>
        <v>0.42857142857142855</v>
      </c>
      <c r="U37" s="12">
        <f t="shared" si="3"/>
        <v>-0.15671074380165292</v>
      </c>
      <c r="V37">
        <f>COUNTIF($L$2:L37,1)</f>
        <v>15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4.25" customHeight="1" x14ac:dyDescent="0.2">
      <c r="A38" s="3">
        <v>36</v>
      </c>
      <c r="B38" s="4">
        <v>44450</v>
      </c>
      <c r="C38" s="3" t="s">
        <v>118</v>
      </c>
      <c r="D38" s="3" t="s">
        <v>39</v>
      </c>
      <c r="E38" s="3">
        <v>1</v>
      </c>
      <c r="F38" s="3"/>
      <c r="G38" s="3" t="s">
        <v>56</v>
      </c>
      <c r="H38" s="3" t="s">
        <v>23</v>
      </c>
      <c r="I38" s="3" t="s">
        <v>24</v>
      </c>
      <c r="J38" s="13" t="s">
        <v>34</v>
      </c>
      <c r="K38" s="23"/>
      <c r="L38" s="6" t="s">
        <v>25</v>
      </c>
      <c r="M38" s="7">
        <v>1.9</v>
      </c>
      <c r="N38" s="7">
        <v>1.5</v>
      </c>
      <c r="O38" s="8" t="s">
        <v>26</v>
      </c>
      <c r="P38" s="7">
        <f t="shared" si="4"/>
        <v>62</v>
      </c>
      <c r="Q38" s="29">
        <f t="shared" si="0"/>
        <v>-1.5</v>
      </c>
      <c r="R38" s="9">
        <f t="shared" si="5"/>
        <v>-10.981000000000002</v>
      </c>
      <c r="S38" s="10">
        <f t="shared" si="1"/>
        <v>51.018999999999998</v>
      </c>
      <c r="T38" s="11">
        <f t="shared" si="2"/>
        <v>0.41666666666666669</v>
      </c>
      <c r="U38" s="12">
        <f t="shared" si="3"/>
        <v>-0.17711290322580647</v>
      </c>
      <c r="V38">
        <f>COUNTIF($L$2:L38,1)</f>
        <v>15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44450</v>
      </c>
      <c r="C39" s="3" t="s">
        <v>119</v>
      </c>
      <c r="D39" s="3" t="s">
        <v>39</v>
      </c>
      <c r="E39" s="3">
        <v>2</v>
      </c>
      <c r="F39" s="3" t="s">
        <v>120</v>
      </c>
      <c r="G39" s="3" t="s">
        <v>20</v>
      </c>
      <c r="H39" s="3" t="s">
        <v>23</v>
      </c>
      <c r="I39" s="3" t="s">
        <v>24</v>
      </c>
      <c r="J39" s="13" t="s">
        <v>121</v>
      </c>
      <c r="K39" s="23" t="s">
        <v>30</v>
      </c>
      <c r="L39" s="6" t="s">
        <v>25</v>
      </c>
      <c r="M39" s="7">
        <v>2</v>
      </c>
      <c r="N39" s="7">
        <v>1</v>
      </c>
      <c r="O39" s="8" t="s">
        <v>26</v>
      </c>
      <c r="P39" s="7">
        <f t="shared" si="4"/>
        <v>63</v>
      </c>
      <c r="Q39" s="29">
        <f t="shared" si="0"/>
        <v>-1</v>
      </c>
      <c r="R39" s="9">
        <f t="shared" si="5"/>
        <v>-11.981000000000002</v>
      </c>
      <c r="S39" s="10">
        <f t="shared" si="1"/>
        <v>51.018999999999998</v>
      </c>
      <c r="T39" s="11">
        <f t="shared" si="2"/>
        <v>0.40540540540540543</v>
      </c>
      <c r="U39" s="12">
        <f t="shared" si="3"/>
        <v>-0.19017460317460319</v>
      </c>
      <c r="V39">
        <f>COUNTIF($L$2:L39,1)</f>
        <v>15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6.25" customHeight="1" x14ac:dyDescent="0.2">
      <c r="A40" s="3">
        <v>38</v>
      </c>
      <c r="B40" s="4">
        <v>44450</v>
      </c>
      <c r="C40" s="3" t="s">
        <v>122</v>
      </c>
      <c r="D40" s="3" t="s">
        <v>39</v>
      </c>
      <c r="E40" s="3">
        <v>1</v>
      </c>
      <c r="F40" s="3" t="s">
        <v>52</v>
      </c>
      <c r="G40" s="3" t="s">
        <v>20</v>
      </c>
      <c r="H40" s="3" t="s">
        <v>23</v>
      </c>
      <c r="I40" s="3" t="s">
        <v>24</v>
      </c>
      <c r="J40" s="5" t="s">
        <v>27</v>
      </c>
      <c r="K40" s="23" t="s">
        <v>123</v>
      </c>
      <c r="L40" s="6" t="s">
        <v>25</v>
      </c>
      <c r="M40" s="7">
        <v>1.847</v>
      </c>
      <c r="N40" s="7">
        <v>1</v>
      </c>
      <c r="O40" s="8" t="s">
        <v>26</v>
      </c>
      <c r="P40" s="7">
        <f t="shared" si="4"/>
        <v>64</v>
      </c>
      <c r="Q40" s="29">
        <f t="shared" si="0"/>
        <v>-1</v>
      </c>
      <c r="R40" s="9">
        <f t="shared" si="5"/>
        <v>-12.981000000000002</v>
      </c>
      <c r="S40" s="10">
        <f t="shared" si="1"/>
        <v>51.018999999999998</v>
      </c>
      <c r="T40" s="11">
        <f t="shared" si="2"/>
        <v>0.39473684210526316</v>
      </c>
      <c r="U40" s="12">
        <f t="shared" si="3"/>
        <v>-0.20282812500000003</v>
      </c>
      <c r="V40">
        <f>COUNTIF($L$2:L40,1)</f>
        <v>15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5.5" x14ac:dyDescent="0.2">
      <c r="A41" s="3">
        <v>39</v>
      </c>
      <c r="B41" s="4">
        <v>44450</v>
      </c>
      <c r="C41" s="3" t="s">
        <v>124</v>
      </c>
      <c r="D41" s="3" t="s">
        <v>39</v>
      </c>
      <c r="E41" s="3">
        <v>2</v>
      </c>
      <c r="F41" s="3" t="s">
        <v>120</v>
      </c>
      <c r="G41" s="3" t="s">
        <v>20</v>
      </c>
      <c r="H41" s="3" t="s">
        <v>23</v>
      </c>
      <c r="I41" s="3" t="s">
        <v>24</v>
      </c>
      <c r="J41" s="13" t="s">
        <v>125</v>
      </c>
      <c r="K41" s="23"/>
      <c r="L41" s="6" t="s">
        <v>22</v>
      </c>
      <c r="M41" s="7">
        <v>2.27</v>
      </c>
      <c r="N41" s="7">
        <v>1</v>
      </c>
      <c r="O41" s="8" t="s">
        <v>26</v>
      </c>
      <c r="P41" s="7">
        <f t="shared" si="4"/>
        <v>65</v>
      </c>
      <c r="Q41" s="28">
        <f t="shared" si="0"/>
        <v>1.27</v>
      </c>
      <c r="R41" s="9">
        <f t="shared" si="5"/>
        <v>-11.711000000000002</v>
      </c>
      <c r="S41" s="10">
        <f t="shared" si="1"/>
        <v>53.289000000000001</v>
      </c>
      <c r="T41" s="11">
        <f t="shared" si="2"/>
        <v>0.41025641025641024</v>
      </c>
      <c r="U41" s="12">
        <f t="shared" si="3"/>
        <v>-0.18016923076923075</v>
      </c>
      <c r="V41">
        <f>COUNTIF($L$2:L41,1)</f>
        <v>16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40</v>
      </c>
      <c r="B42" s="4">
        <v>44450</v>
      </c>
      <c r="C42" s="3" t="s">
        <v>126</v>
      </c>
      <c r="D42" s="3" t="s">
        <v>39</v>
      </c>
      <c r="E42" s="3">
        <v>2</v>
      </c>
      <c r="F42" s="3" t="s">
        <v>127</v>
      </c>
      <c r="G42" s="3" t="s">
        <v>20</v>
      </c>
      <c r="H42" s="3" t="s">
        <v>23</v>
      </c>
      <c r="I42" s="3" t="s">
        <v>24</v>
      </c>
      <c r="J42" s="13" t="s">
        <v>128</v>
      </c>
      <c r="K42" s="23" t="s">
        <v>30</v>
      </c>
      <c r="L42" s="6" t="s">
        <v>25</v>
      </c>
      <c r="M42" s="7">
        <v>2.86</v>
      </c>
      <c r="N42" s="7">
        <v>1.5</v>
      </c>
      <c r="O42" s="8" t="s">
        <v>26</v>
      </c>
      <c r="P42" s="7">
        <f t="shared" si="4"/>
        <v>66.5</v>
      </c>
      <c r="Q42" s="29">
        <f t="shared" si="0"/>
        <v>-1.5</v>
      </c>
      <c r="R42" s="9">
        <f t="shared" si="5"/>
        <v>-13.211000000000002</v>
      </c>
      <c r="S42" s="10">
        <f t="shared" si="1"/>
        <v>53.289000000000001</v>
      </c>
      <c r="T42" s="11">
        <f t="shared" si="2"/>
        <v>0.4</v>
      </c>
      <c r="U42" s="12">
        <f t="shared" si="3"/>
        <v>-0.19866165413533832</v>
      </c>
      <c r="V42">
        <f>COUNTIF($L$2:L42,1)</f>
        <v>16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4.25" customHeight="1" x14ac:dyDescent="0.2">
      <c r="A43" s="3">
        <v>41</v>
      </c>
      <c r="B43" s="4">
        <v>44450</v>
      </c>
      <c r="C43" s="3" t="s">
        <v>129</v>
      </c>
      <c r="D43" s="3" t="s">
        <v>39</v>
      </c>
      <c r="E43" s="3">
        <v>1</v>
      </c>
      <c r="F43" s="3" t="s">
        <v>33</v>
      </c>
      <c r="G43" s="3" t="s">
        <v>20</v>
      </c>
      <c r="H43" s="3" t="s">
        <v>23</v>
      </c>
      <c r="I43" s="3" t="s">
        <v>24</v>
      </c>
      <c r="J43" s="13" t="s">
        <v>32</v>
      </c>
      <c r="K43" s="23"/>
      <c r="L43" s="6" t="s">
        <v>22</v>
      </c>
      <c r="M43" s="7">
        <v>2.0499999999999998</v>
      </c>
      <c r="N43" s="7">
        <v>2.5</v>
      </c>
      <c r="O43" s="8" t="s">
        <v>26</v>
      </c>
      <c r="P43" s="7">
        <f t="shared" si="4"/>
        <v>69</v>
      </c>
      <c r="Q43" s="28">
        <f t="shared" si="0"/>
        <v>2.625</v>
      </c>
      <c r="R43" s="9">
        <f t="shared" si="5"/>
        <v>-10.586000000000002</v>
      </c>
      <c r="S43" s="10">
        <f t="shared" si="1"/>
        <v>58.414000000000001</v>
      </c>
      <c r="T43" s="11">
        <f t="shared" si="2"/>
        <v>0.41463414634146339</v>
      </c>
      <c r="U43" s="12">
        <f t="shared" si="3"/>
        <v>-0.15342028985507244</v>
      </c>
      <c r="V43">
        <f>COUNTIF($L$2:L43,1)</f>
        <v>17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4.25" customHeight="1" x14ac:dyDescent="0.2">
      <c r="A44" s="3">
        <v>42</v>
      </c>
      <c r="B44" s="4">
        <v>44451</v>
      </c>
      <c r="C44" s="3" t="s">
        <v>130</v>
      </c>
      <c r="D44" s="3" t="s">
        <v>39</v>
      </c>
      <c r="E44" s="3">
        <v>1</v>
      </c>
      <c r="F44" s="3" t="s">
        <v>131</v>
      </c>
      <c r="G44" s="3" t="s">
        <v>56</v>
      </c>
      <c r="H44" s="3" t="s">
        <v>23</v>
      </c>
      <c r="I44" s="3" t="s">
        <v>24</v>
      </c>
      <c r="J44" s="13" t="s">
        <v>132</v>
      </c>
      <c r="K44" s="23"/>
      <c r="L44" s="6" t="s">
        <v>22</v>
      </c>
      <c r="M44" s="7">
        <v>1.5</v>
      </c>
      <c r="N44" s="7">
        <v>1.5</v>
      </c>
      <c r="O44" s="8" t="s">
        <v>26</v>
      </c>
      <c r="P44" s="7">
        <f t="shared" si="4"/>
        <v>70.5</v>
      </c>
      <c r="Q44" s="28">
        <f t="shared" si="0"/>
        <v>0.75</v>
      </c>
      <c r="R44" s="9">
        <f t="shared" si="5"/>
        <v>-9.8360000000000021</v>
      </c>
      <c r="S44" s="10">
        <f t="shared" si="1"/>
        <v>60.664000000000001</v>
      </c>
      <c r="T44" s="11">
        <f t="shared" si="2"/>
        <v>0.42857142857142855</v>
      </c>
      <c r="U44" s="12">
        <f t="shared" si="3"/>
        <v>-0.13951773049645388</v>
      </c>
      <c r="V44">
        <f>COUNTIF($L$2:L44,1)</f>
        <v>18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5.5" x14ac:dyDescent="0.2">
      <c r="A45" s="3">
        <v>43</v>
      </c>
      <c r="B45" s="4">
        <v>44451</v>
      </c>
      <c r="C45" s="3" t="s">
        <v>133</v>
      </c>
      <c r="D45" s="3" t="s">
        <v>39</v>
      </c>
      <c r="E45" s="3">
        <v>2</v>
      </c>
      <c r="F45" s="3" t="s">
        <v>134</v>
      </c>
      <c r="G45" s="3" t="s">
        <v>56</v>
      </c>
      <c r="H45" s="3" t="s">
        <v>23</v>
      </c>
      <c r="I45" s="3" t="s">
        <v>24</v>
      </c>
      <c r="J45" s="13" t="s">
        <v>135</v>
      </c>
      <c r="K45" s="23"/>
      <c r="L45" s="6" t="s">
        <v>22</v>
      </c>
      <c r="M45" s="7">
        <v>2.21</v>
      </c>
      <c r="N45" s="7">
        <v>1.5</v>
      </c>
      <c r="O45" s="8" t="s">
        <v>26</v>
      </c>
      <c r="P45" s="7">
        <f t="shared" si="4"/>
        <v>72</v>
      </c>
      <c r="Q45" s="28">
        <f t="shared" si="0"/>
        <v>1.8149999999999999</v>
      </c>
      <c r="R45" s="9">
        <f t="shared" si="5"/>
        <v>-8.0210000000000026</v>
      </c>
      <c r="S45" s="10">
        <f t="shared" si="1"/>
        <v>63.978999999999999</v>
      </c>
      <c r="T45" s="11">
        <f t="shared" si="2"/>
        <v>0.44186046511627908</v>
      </c>
      <c r="U45" s="12">
        <f t="shared" si="3"/>
        <v>-0.11140277777777779</v>
      </c>
      <c r="V45">
        <f>COUNTIF($L$2:L45,1)</f>
        <v>19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44</v>
      </c>
      <c r="B46" s="4">
        <v>44451</v>
      </c>
      <c r="C46" s="3" t="s">
        <v>136</v>
      </c>
      <c r="D46" s="3" t="s">
        <v>39</v>
      </c>
      <c r="E46" s="3">
        <v>2</v>
      </c>
      <c r="F46" s="3" t="s">
        <v>120</v>
      </c>
      <c r="G46" s="3" t="s">
        <v>20</v>
      </c>
      <c r="H46" s="3" t="s">
        <v>23</v>
      </c>
      <c r="I46" s="3" t="s">
        <v>24</v>
      </c>
      <c r="J46" s="5" t="s">
        <v>137</v>
      </c>
      <c r="K46" s="23"/>
      <c r="L46" s="6" t="s">
        <v>25</v>
      </c>
      <c r="M46" s="7">
        <v>2.2000000000000002</v>
      </c>
      <c r="N46" s="7">
        <v>2</v>
      </c>
      <c r="O46" s="8" t="s">
        <v>26</v>
      </c>
      <c r="P46" s="7">
        <f t="shared" si="4"/>
        <v>74</v>
      </c>
      <c r="Q46" s="29">
        <f t="shared" si="0"/>
        <v>-2</v>
      </c>
      <c r="R46" s="9">
        <f t="shared" si="5"/>
        <v>-10.021000000000003</v>
      </c>
      <c r="S46" s="10">
        <f t="shared" si="1"/>
        <v>63.978999999999999</v>
      </c>
      <c r="T46" s="11">
        <f t="shared" si="2"/>
        <v>0.43181818181818182</v>
      </c>
      <c r="U46" s="12">
        <f t="shared" si="3"/>
        <v>-0.13541891891891894</v>
      </c>
      <c r="V46">
        <f>COUNTIF($L$2:L46,1)</f>
        <v>19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44451</v>
      </c>
      <c r="C47" s="3" t="s">
        <v>138</v>
      </c>
      <c r="D47" s="3" t="s">
        <v>39</v>
      </c>
      <c r="E47" s="3">
        <v>2</v>
      </c>
      <c r="F47" s="3" t="s">
        <v>47</v>
      </c>
      <c r="G47" s="3" t="s">
        <v>20</v>
      </c>
      <c r="H47" s="3" t="s">
        <v>23</v>
      </c>
      <c r="I47" s="3" t="s">
        <v>24</v>
      </c>
      <c r="J47" s="13" t="s">
        <v>139</v>
      </c>
      <c r="K47" s="23" t="s">
        <v>30</v>
      </c>
      <c r="L47" s="6" t="s">
        <v>25</v>
      </c>
      <c r="M47" s="7">
        <v>2.13</v>
      </c>
      <c r="N47" s="7">
        <v>1.5</v>
      </c>
      <c r="O47" s="8" t="s">
        <v>26</v>
      </c>
      <c r="P47" s="7">
        <f t="shared" si="4"/>
        <v>75.5</v>
      </c>
      <c r="Q47" s="29">
        <f t="shared" si="0"/>
        <v>-1.5</v>
      </c>
      <c r="R47" s="9">
        <f t="shared" si="5"/>
        <v>-11.521000000000003</v>
      </c>
      <c r="S47" s="10">
        <f t="shared" si="1"/>
        <v>63.978999999999999</v>
      </c>
      <c r="T47" s="11">
        <f t="shared" si="2"/>
        <v>0.42222222222222222</v>
      </c>
      <c r="U47" s="12">
        <f t="shared" si="3"/>
        <v>-0.15259602649006623</v>
      </c>
      <c r="V47">
        <f>COUNTIF($L$2:L47,1)</f>
        <v>19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5.5" x14ac:dyDescent="0.2">
      <c r="A48" s="3">
        <v>46</v>
      </c>
      <c r="B48" s="4">
        <v>44451</v>
      </c>
      <c r="C48" s="3" t="s">
        <v>140</v>
      </c>
      <c r="D48" s="3" t="s">
        <v>39</v>
      </c>
      <c r="E48" s="3">
        <v>2</v>
      </c>
      <c r="F48" s="3" t="s">
        <v>120</v>
      </c>
      <c r="G48" s="3" t="s">
        <v>20</v>
      </c>
      <c r="H48" s="3" t="s">
        <v>23</v>
      </c>
      <c r="I48" s="3" t="s">
        <v>24</v>
      </c>
      <c r="J48" s="13" t="s">
        <v>141</v>
      </c>
      <c r="K48" s="23"/>
      <c r="L48" s="6" t="s">
        <v>25</v>
      </c>
      <c r="M48" s="7">
        <v>2.17</v>
      </c>
      <c r="N48" s="7">
        <v>1</v>
      </c>
      <c r="O48" s="8" t="s">
        <v>26</v>
      </c>
      <c r="P48" s="7">
        <f t="shared" si="4"/>
        <v>76.5</v>
      </c>
      <c r="Q48" s="29">
        <f t="shared" si="0"/>
        <v>-1</v>
      </c>
      <c r="R48" s="9">
        <f t="shared" si="5"/>
        <v>-12.521000000000003</v>
      </c>
      <c r="S48" s="10">
        <f t="shared" si="1"/>
        <v>63.978999999999999</v>
      </c>
      <c r="T48" s="11">
        <f t="shared" si="2"/>
        <v>0.41304347826086957</v>
      </c>
      <c r="U48" s="12">
        <f t="shared" si="3"/>
        <v>-0.16367320261437909</v>
      </c>
      <c r="V48">
        <f>COUNTIF($L$2:L48,1)</f>
        <v>19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4.25" customHeight="1" x14ac:dyDescent="0.2">
      <c r="A49" s="3">
        <v>47</v>
      </c>
      <c r="B49" s="4">
        <v>44451</v>
      </c>
      <c r="C49" s="3" t="s">
        <v>142</v>
      </c>
      <c r="D49" s="3" t="s">
        <v>39</v>
      </c>
      <c r="E49" s="3">
        <v>1</v>
      </c>
      <c r="F49" s="3" t="s">
        <v>49</v>
      </c>
      <c r="G49" s="3" t="s">
        <v>20</v>
      </c>
      <c r="H49" s="3" t="s">
        <v>23</v>
      </c>
      <c r="I49" s="3" t="s">
        <v>24</v>
      </c>
      <c r="J49" s="5" t="s">
        <v>32</v>
      </c>
      <c r="K49" s="23"/>
      <c r="L49" s="6" t="s">
        <v>25</v>
      </c>
      <c r="M49" s="7">
        <v>2.09</v>
      </c>
      <c r="N49" s="7">
        <v>1</v>
      </c>
      <c r="O49" s="8" t="s">
        <v>26</v>
      </c>
      <c r="P49" s="7">
        <f t="shared" si="4"/>
        <v>77.5</v>
      </c>
      <c r="Q49" s="29">
        <f t="shared" si="0"/>
        <v>-1</v>
      </c>
      <c r="R49" s="9">
        <f t="shared" si="5"/>
        <v>-13.521000000000003</v>
      </c>
      <c r="S49" s="10">
        <f t="shared" si="1"/>
        <v>63.978999999999999</v>
      </c>
      <c r="T49" s="11">
        <f t="shared" si="2"/>
        <v>0.40425531914893614</v>
      </c>
      <c r="U49" s="12">
        <f t="shared" si="3"/>
        <v>-0.17446451612903227</v>
      </c>
      <c r="V49">
        <f>COUNTIF($L$2:L49,1)</f>
        <v>19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4.25" customHeight="1" x14ac:dyDescent="0.2">
      <c r="A50" s="3">
        <v>48</v>
      </c>
      <c r="B50" s="4">
        <v>44451</v>
      </c>
      <c r="C50" s="3" t="s">
        <v>143</v>
      </c>
      <c r="D50" s="3" t="s">
        <v>39</v>
      </c>
      <c r="E50" s="3">
        <v>1</v>
      </c>
      <c r="F50" s="3" t="s">
        <v>50</v>
      </c>
      <c r="G50" s="3" t="s">
        <v>20</v>
      </c>
      <c r="H50" s="3" t="s">
        <v>23</v>
      </c>
      <c r="I50" s="3" t="s">
        <v>24</v>
      </c>
      <c r="J50" s="5" t="s">
        <v>106</v>
      </c>
      <c r="K50" s="23" t="s">
        <v>30</v>
      </c>
      <c r="L50" s="6" t="s">
        <v>25</v>
      </c>
      <c r="M50" s="7">
        <v>2.1</v>
      </c>
      <c r="N50" s="7">
        <v>2</v>
      </c>
      <c r="O50" s="8" t="s">
        <v>26</v>
      </c>
      <c r="P50" s="7">
        <f t="shared" si="4"/>
        <v>79.5</v>
      </c>
      <c r="Q50" s="29">
        <f t="shared" si="0"/>
        <v>-2</v>
      </c>
      <c r="R50" s="9">
        <f t="shared" si="5"/>
        <v>-15.521000000000003</v>
      </c>
      <c r="S50" s="10">
        <f t="shared" si="1"/>
        <v>63.978999999999999</v>
      </c>
      <c r="T50" s="11">
        <f t="shared" si="2"/>
        <v>0.39583333333333331</v>
      </c>
      <c r="U50" s="12">
        <f t="shared" si="3"/>
        <v>-0.19523270440251572</v>
      </c>
      <c r="V50">
        <f>COUNTIF($L$2:L50,1)</f>
        <v>19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4.25" customHeight="1" x14ac:dyDescent="0.2">
      <c r="A51" s="3">
        <v>49</v>
      </c>
      <c r="B51" s="4">
        <v>44451</v>
      </c>
      <c r="C51" s="3" t="s">
        <v>144</v>
      </c>
      <c r="D51" s="3" t="s">
        <v>39</v>
      </c>
      <c r="E51" s="3">
        <v>1</v>
      </c>
      <c r="F51" s="3" t="s">
        <v>50</v>
      </c>
      <c r="G51" s="3" t="s">
        <v>20</v>
      </c>
      <c r="H51" s="3" t="s">
        <v>23</v>
      </c>
      <c r="I51" s="3" t="s">
        <v>24</v>
      </c>
      <c r="J51" s="5" t="s">
        <v>132</v>
      </c>
      <c r="K51" s="23" t="s">
        <v>30</v>
      </c>
      <c r="L51" s="6" t="s">
        <v>25</v>
      </c>
      <c r="M51" s="7">
        <v>2.17</v>
      </c>
      <c r="N51" s="7">
        <v>1</v>
      </c>
      <c r="O51" s="8" t="s">
        <v>26</v>
      </c>
      <c r="P51" s="7">
        <f t="shared" si="4"/>
        <v>80.5</v>
      </c>
      <c r="Q51" s="29">
        <f t="shared" si="0"/>
        <v>-1</v>
      </c>
      <c r="R51" s="9">
        <f t="shared" si="5"/>
        <v>-16.521000000000001</v>
      </c>
      <c r="S51" s="10">
        <f t="shared" si="1"/>
        <v>63.978999999999999</v>
      </c>
      <c r="T51" s="11">
        <f t="shared" si="2"/>
        <v>0.38775510204081631</v>
      </c>
      <c r="U51" s="12">
        <f t="shared" si="3"/>
        <v>-0.20522981366459628</v>
      </c>
      <c r="V51">
        <f>COUNTIF($L$2:L51,1)</f>
        <v>19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38.25" x14ac:dyDescent="0.2">
      <c r="A52" s="3">
        <v>50</v>
      </c>
      <c r="B52" s="4">
        <v>44451</v>
      </c>
      <c r="C52" s="3" t="s">
        <v>145</v>
      </c>
      <c r="D52" s="3" t="s">
        <v>146</v>
      </c>
      <c r="E52" s="3">
        <v>3</v>
      </c>
      <c r="F52" s="3" t="s">
        <v>147</v>
      </c>
      <c r="G52" s="3" t="s">
        <v>20</v>
      </c>
      <c r="H52" s="3" t="s">
        <v>23</v>
      </c>
      <c r="I52" s="3" t="s">
        <v>24</v>
      </c>
      <c r="J52" s="13" t="s">
        <v>148</v>
      </c>
      <c r="K52" s="23" t="s">
        <v>149</v>
      </c>
      <c r="L52" s="6" t="s">
        <v>25</v>
      </c>
      <c r="M52" s="7">
        <v>2.17</v>
      </c>
      <c r="N52" s="7">
        <v>1.5</v>
      </c>
      <c r="O52" s="8" t="s">
        <v>26</v>
      </c>
      <c r="P52" s="7">
        <f t="shared" si="4"/>
        <v>82</v>
      </c>
      <c r="Q52" s="29">
        <f t="shared" si="0"/>
        <v>-1.5</v>
      </c>
      <c r="R52" s="30">
        <f t="shared" si="5"/>
        <v>-18.021000000000001</v>
      </c>
      <c r="S52" s="31">
        <f t="shared" si="1"/>
        <v>63.978999999999999</v>
      </c>
      <c r="T52" s="32">
        <f t="shared" si="2"/>
        <v>0.38</v>
      </c>
      <c r="U52" s="12">
        <f t="shared" si="3"/>
        <v>-0.21976829268292683</v>
      </c>
      <c r="V52">
        <f>COUNTIF($L$2:L52,1)</f>
        <v>19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2.75" x14ac:dyDescent="0.2">
      <c r="A53" s="3">
        <v>51</v>
      </c>
      <c r="B53" s="4">
        <v>44453</v>
      </c>
      <c r="C53" s="3" t="s">
        <v>150</v>
      </c>
      <c r="D53" s="3" t="s">
        <v>39</v>
      </c>
      <c r="E53" s="3">
        <v>1</v>
      </c>
      <c r="F53" s="3" t="s">
        <v>52</v>
      </c>
      <c r="G53" s="3" t="s">
        <v>20</v>
      </c>
      <c r="H53" s="3" t="s">
        <v>23</v>
      </c>
      <c r="I53" s="3" t="s">
        <v>24</v>
      </c>
      <c r="J53" s="5" t="s">
        <v>151</v>
      </c>
      <c r="K53" s="23" t="s">
        <v>152</v>
      </c>
      <c r="L53" s="6" t="s">
        <v>25</v>
      </c>
      <c r="M53" s="7">
        <v>2.1</v>
      </c>
      <c r="N53" s="7">
        <v>2</v>
      </c>
      <c r="O53" s="8" t="s">
        <v>26</v>
      </c>
      <c r="P53" s="7">
        <f t="shared" si="4"/>
        <v>84</v>
      </c>
      <c r="Q53" s="29">
        <f t="shared" si="0"/>
        <v>-2</v>
      </c>
      <c r="R53" s="9">
        <f t="shared" si="5"/>
        <v>-20.021000000000001</v>
      </c>
      <c r="S53" s="10">
        <f t="shared" si="1"/>
        <v>63.978999999999999</v>
      </c>
      <c r="T53" s="11">
        <f t="shared" si="2"/>
        <v>0.37254901960784315</v>
      </c>
      <c r="U53" s="12">
        <f t="shared" si="3"/>
        <v>-0.23834523809523811</v>
      </c>
      <c r="V53">
        <f>COUNTIF($L$2:L53,1)</f>
        <v>19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2.75" x14ac:dyDescent="0.2">
      <c r="A54" s="3">
        <v>52</v>
      </c>
      <c r="B54" s="4">
        <v>44453</v>
      </c>
      <c r="C54" s="3" t="s">
        <v>153</v>
      </c>
      <c r="D54" s="3" t="s">
        <v>39</v>
      </c>
      <c r="E54" s="3">
        <v>1</v>
      </c>
      <c r="F54" s="3" t="s">
        <v>154</v>
      </c>
      <c r="G54" s="3" t="s">
        <v>20</v>
      </c>
      <c r="H54" s="3" t="s">
        <v>23</v>
      </c>
      <c r="I54" s="3" t="s">
        <v>24</v>
      </c>
      <c r="J54" s="13" t="s">
        <v>27</v>
      </c>
      <c r="K54" s="23"/>
      <c r="L54" s="6" t="s">
        <v>22</v>
      </c>
      <c r="M54" s="7">
        <v>1.9</v>
      </c>
      <c r="N54" s="7">
        <v>2</v>
      </c>
      <c r="O54" s="8" t="s">
        <v>26</v>
      </c>
      <c r="P54" s="7">
        <f t="shared" si="4"/>
        <v>86</v>
      </c>
      <c r="Q54" s="39">
        <f t="shared" si="0"/>
        <v>1.7999999999999998</v>
      </c>
      <c r="R54" s="9">
        <f t="shared" si="5"/>
        <v>-18.221</v>
      </c>
      <c r="S54" s="10">
        <f t="shared" si="1"/>
        <v>67.778999999999996</v>
      </c>
      <c r="T54" s="11">
        <f t="shared" si="2"/>
        <v>0.38461538461538464</v>
      </c>
      <c r="U54" s="12">
        <f t="shared" si="3"/>
        <v>-0.21187209302325585</v>
      </c>
      <c r="V54">
        <f>COUNTIF($L$2:L54,1)</f>
        <v>20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2.75" x14ac:dyDescent="0.2">
      <c r="A55" s="3">
        <v>53</v>
      </c>
      <c r="B55" s="4">
        <v>44453</v>
      </c>
      <c r="C55" s="3" t="s">
        <v>155</v>
      </c>
      <c r="D55" s="3" t="s">
        <v>39</v>
      </c>
      <c r="E55" s="3">
        <v>1</v>
      </c>
      <c r="F55" s="3" t="s">
        <v>52</v>
      </c>
      <c r="G55" s="3" t="s">
        <v>20</v>
      </c>
      <c r="H55" s="3" t="s">
        <v>23</v>
      </c>
      <c r="I55" s="3" t="s">
        <v>24</v>
      </c>
      <c r="J55" s="5" t="s">
        <v>36</v>
      </c>
      <c r="K55" s="23" t="s">
        <v>156</v>
      </c>
      <c r="L55" s="6" t="s">
        <v>25</v>
      </c>
      <c r="M55" s="7">
        <v>1.65</v>
      </c>
      <c r="N55" s="7">
        <v>1.5</v>
      </c>
      <c r="O55" s="8" t="s">
        <v>26</v>
      </c>
      <c r="P55" s="7">
        <f t="shared" si="4"/>
        <v>87.5</v>
      </c>
      <c r="Q55" s="29">
        <f t="shared" si="0"/>
        <v>-1.5</v>
      </c>
      <c r="R55" s="9">
        <f t="shared" si="5"/>
        <v>-19.721</v>
      </c>
      <c r="S55" s="10">
        <f t="shared" si="1"/>
        <v>67.778999999999996</v>
      </c>
      <c r="T55" s="11">
        <f t="shared" si="2"/>
        <v>0.37735849056603776</v>
      </c>
      <c r="U55" s="12">
        <f t="shared" si="3"/>
        <v>-0.22538285714285719</v>
      </c>
      <c r="V55">
        <f>COUNTIF($L$2:L55,1)</f>
        <v>20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38.25" x14ac:dyDescent="0.2">
      <c r="A56" s="3">
        <v>54</v>
      </c>
      <c r="B56" s="4">
        <v>44453</v>
      </c>
      <c r="C56" s="3" t="s">
        <v>157</v>
      </c>
      <c r="D56" s="3" t="s">
        <v>43</v>
      </c>
      <c r="E56" s="3">
        <v>3</v>
      </c>
      <c r="F56" s="3" t="s">
        <v>147</v>
      </c>
      <c r="G56" s="3" t="s">
        <v>20</v>
      </c>
      <c r="H56" s="3" t="s">
        <v>23</v>
      </c>
      <c r="I56" s="3" t="s">
        <v>24</v>
      </c>
      <c r="J56" s="13" t="s">
        <v>158</v>
      </c>
      <c r="K56" s="23" t="s">
        <v>159</v>
      </c>
      <c r="L56" s="6" t="s">
        <v>25</v>
      </c>
      <c r="M56" s="7">
        <v>1.99</v>
      </c>
      <c r="N56" s="7">
        <v>4</v>
      </c>
      <c r="O56" s="8" t="s">
        <v>26</v>
      </c>
      <c r="P56" s="7">
        <f t="shared" si="4"/>
        <v>91.5</v>
      </c>
      <c r="Q56" s="29">
        <f t="shared" si="0"/>
        <v>-4</v>
      </c>
      <c r="R56" s="9">
        <f t="shared" si="5"/>
        <v>-23.721</v>
      </c>
      <c r="S56" s="10">
        <f t="shared" si="1"/>
        <v>67.778999999999996</v>
      </c>
      <c r="T56" s="11">
        <f t="shared" si="2"/>
        <v>0.37037037037037035</v>
      </c>
      <c r="U56" s="12">
        <f t="shared" si="3"/>
        <v>-0.2592459016393443</v>
      </c>
      <c r="V56">
        <f>COUNTIF($L$2:L56,1)</f>
        <v>20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2.75" x14ac:dyDescent="0.2">
      <c r="A57" s="3">
        <v>55</v>
      </c>
      <c r="B57" s="4">
        <v>44454</v>
      </c>
      <c r="C57" s="3" t="s">
        <v>160</v>
      </c>
      <c r="D57" s="3" t="s">
        <v>39</v>
      </c>
      <c r="E57" s="3">
        <v>1</v>
      </c>
      <c r="F57" s="3" t="s">
        <v>161</v>
      </c>
      <c r="G57" s="3" t="s">
        <v>20</v>
      </c>
      <c r="H57" s="3" t="s">
        <v>31</v>
      </c>
      <c r="I57" s="3" t="s">
        <v>24</v>
      </c>
      <c r="J57" s="33" t="s">
        <v>106</v>
      </c>
      <c r="K57" s="23"/>
      <c r="L57" s="6" t="s">
        <v>22</v>
      </c>
      <c r="M57" s="7">
        <v>1</v>
      </c>
      <c r="N57" s="7">
        <v>1</v>
      </c>
      <c r="O57" s="8" t="s">
        <v>26</v>
      </c>
      <c r="P57" s="7">
        <f t="shared" si="4"/>
        <v>92.5</v>
      </c>
      <c r="Q57" s="40">
        <f t="shared" si="0"/>
        <v>0</v>
      </c>
      <c r="R57" s="9">
        <f t="shared" si="5"/>
        <v>-23.721</v>
      </c>
      <c r="S57" s="10">
        <f t="shared" si="1"/>
        <v>68.778999999999996</v>
      </c>
      <c r="T57" s="11">
        <f t="shared" si="2"/>
        <v>0.38181818181818183</v>
      </c>
      <c r="U57" s="12">
        <f t="shared" si="3"/>
        <v>-0.2564432432432433</v>
      </c>
      <c r="V57">
        <f>COUNTIF($L$2:L57,1)</f>
        <v>21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2.75" x14ac:dyDescent="0.2">
      <c r="A58" s="3">
        <v>56</v>
      </c>
      <c r="B58" s="4">
        <v>44454</v>
      </c>
      <c r="C58" s="3" t="s">
        <v>162</v>
      </c>
      <c r="D58" s="3" t="s">
        <v>39</v>
      </c>
      <c r="E58" s="3">
        <v>1</v>
      </c>
      <c r="F58" s="3" t="s">
        <v>50</v>
      </c>
      <c r="G58" s="3" t="s">
        <v>20</v>
      </c>
      <c r="H58" s="3" t="s">
        <v>23</v>
      </c>
      <c r="I58" s="3" t="s">
        <v>24</v>
      </c>
      <c r="J58" s="33" t="s">
        <v>48</v>
      </c>
      <c r="K58" s="23"/>
      <c r="L58" s="6" t="s">
        <v>22</v>
      </c>
      <c r="M58" s="7">
        <v>1</v>
      </c>
      <c r="N58" s="7">
        <v>1.5</v>
      </c>
      <c r="O58" s="8" t="s">
        <v>26</v>
      </c>
      <c r="P58" s="7">
        <f t="shared" si="4"/>
        <v>94</v>
      </c>
      <c r="Q58" s="40">
        <f t="shared" si="0"/>
        <v>0</v>
      </c>
      <c r="R58" s="9">
        <f t="shared" si="5"/>
        <v>-23.721</v>
      </c>
      <c r="S58" s="10">
        <f t="shared" si="1"/>
        <v>70.278999999999996</v>
      </c>
      <c r="T58" s="11">
        <f t="shared" si="2"/>
        <v>0.39285714285714285</v>
      </c>
      <c r="U58" s="12">
        <f t="shared" si="3"/>
        <v>-0.25235106382978728</v>
      </c>
      <c r="V58">
        <f>COUNTIF($L$2:L58,1)</f>
        <v>22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5.5" x14ac:dyDescent="0.2">
      <c r="A59" s="3">
        <v>57</v>
      </c>
      <c r="B59" s="4">
        <v>44454</v>
      </c>
      <c r="C59" s="3" t="s">
        <v>163</v>
      </c>
      <c r="D59" s="3" t="s">
        <v>39</v>
      </c>
      <c r="E59" s="3">
        <v>2</v>
      </c>
      <c r="F59" s="3" t="s">
        <v>120</v>
      </c>
      <c r="G59" s="3" t="s">
        <v>20</v>
      </c>
      <c r="H59" s="3" t="s">
        <v>23</v>
      </c>
      <c r="I59" s="3" t="s">
        <v>24</v>
      </c>
      <c r="J59" s="5" t="s">
        <v>164</v>
      </c>
      <c r="K59" s="23"/>
      <c r="L59" s="6" t="s">
        <v>25</v>
      </c>
      <c r="M59" s="7">
        <v>2.4</v>
      </c>
      <c r="N59" s="7">
        <v>1</v>
      </c>
      <c r="O59" s="8" t="s">
        <v>26</v>
      </c>
      <c r="P59" s="7">
        <f t="shared" si="4"/>
        <v>95</v>
      </c>
      <c r="Q59" s="29">
        <f t="shared" si="0"/>
        <v>-1</v>
      </c>
      <c r="R59" s="9">
        <f t="shared" si="5"/>
        <v>-24.721</v>
      </c>
      <c r="S59" s="10">
        <f t="shared" si="1"/>
        <v>70.278999999999996</v>
      </c>
      <c r="T59" s="11">
        <f t="shared" si="2"/>
        <v>0.38596491228070173</v>
      </c>
      <c r="U59" s="12">
        <f t="shared" si="3"/>
        <v>-0.26022105263157896</v>
      </c>
      <c r="V59">
        <f>COUNTIF($L$2:L59,1)</f>
        <v>22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2.75" x14ac:dyDescent="0.2">
      <c r="A60" s="3">
        <v>58</v>
      </c>
      <c r="B60" s="4">
        <v>44454</v>
      </c>
      <c r="C60" s="3" t="s">
        <v>165</v>
      </c>
      <c r="D60" s="3" t="s">
        <v>39</v>
      </c>
      <c r="E60" s="3">
        <v>1</v>
      </c>
      <c r="F60" s="3" t="s">
        <v>50</v>
      </c>
      <c r="G60" s="3" t="s">
        <v>20</v>
      </c>
      <c r="H60" s="3" t="s">
        <v>23</v>
      </c>
      <c r="I60" s="3" t="s">
        <v>24</v>
      </c>
      <c r="J60" s="5" t="s">
        <v>36</v>
      </c>
      <c r="K60" s="23" t="s">
        <v>166</v>
      </c>
      <c r="L60" s="6" t="s">
        <v>25</v>
      </c>
      <c r="M60" s="7">
        <v>2</v>
      </c>
      <c r="N60" s="7">
        <v>1.5</v>
      </c>
      <c r="O60" s="8" t="s">
        <v>26</v>
      </c>
      <c r="P60" s="7">
        <f t="shared" si="4"/>
        <v>96.5</v>
      </c>
      <c r="Q60" s="29">
        <f t="shared" si="0"/>
        <v>-1.5</v>
      </c>
      <c r="R60" s="9">
        <f t="shared" si="5"/>
        <v>-26.221</v>
      </c>
      <c r="S60" s="10">
        <f t="shared" si="1"/>
        <v>70.278999999999996</v>
      </c>
      <c r="T60" s="11">
        <f t="shared" si="2"/>
        <v>0.37931034482758619</v>
      </c>
      <c r="U60" s="12">
        <f t="shared" si="3"/>
        <v>-0.27172020725388607</v>
      </c>
      <c r="V60">
        <f>COUNTIF($L$2:L60,1)</f>
        <v>22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x14ac:dyDescent="0.2">
      <c r="A61" s="3">
        <v>59</v>
      </c>
      <c r="B61" s="4">
        <v>44457</v>
      </c>
      <c r="C61" s="3" t="s">
        <v>167</v>
      </c>
      <c r="D61" s="3" t="s">
        <v>39</v>
      </c>
      <c r="E61" s="3">
        <v>2</v>
      </c>
      <c r="F61" s="3" t="s">
        <v>120</v>
      </c>
      <c r="G61" s="3" t="s">
        <v>56</v>
      </c>
      <c r="H61" s="3" t="s">
        <v>23</v>
      </c>
      <c r="I61" s="3" t="s">
        <v>24</v>
      </c>
      <c r="J61" s="13" t="s">
        <v>168</v>
      </c>
      <c r="K61" s="23"/>
      <c r="L61" s="6" t="s">
        <v>22</v>
      </c>
      <c r="M61" s="7">
        <v>1.9</v>
      </c>
      <c r="N61" s="7">
        <v>1.5</v>
      </c>
      <c r="O61" s="8" t="s">
        <v>26</v>
      </c>
      <c r="P61" s="7">
        <f t="shared" si="4"/>
        <v>98</v>
      </c>
      <c r="Q61" s="39">
        <f t="shared" si="0"/>
        <v>1.3499999999999996</v>
      </c>
      <c r="R61" s="9">
        <f t="shared" si="5"/>
        <v>-24.871000000000002</v>
      </c>
      <c r="S61" s="10">
        <f t="shared" si="1"/>
        <v>73.128999999999991</v>
      </c>
      <c r="T61" s="11">
        <f t="shared" si="2"/>
        <v>0.38983050847457629</v>
      </c>
      <c r="U61" s="12">
        <f t="shared" si="3"/>
        <v>-0.25378571428571439</v>
      </c>
      <c r="V61">
        <f>COUNTIF($L$2:L61,1)</f>
        <v>23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2.75" x14ac:dyDescent="0.2">
      <c r="A62" s="3">
        <v>60</v>
      </c>
      <c r="B62" s="4">
        <v>44457</v>
      </c>
      <c r="C62" s="3" t="s">
        <v>169</v>
      </c>
      <c r="D62" s="3" t="s">
        <v>39</v>
      </c>
      <c r="E62" s="3">
        <v>1</v>
      </c>
      <c r="F62" s="3" t="s">
        <v>170</v>
      </c>
      <c r="G62" s="3" t="s">
        <v>20</v>
      </c>
      <c r="H62" s="3" t="s">
        <v>31</v>
      </c>
      <c r="I62" s="3" t="s">
        <v>24</v>
      </c>
      <c r="J62" s="5" t="s">
        <v>171</v>
      </c>
      <c r="K62" s="23"/>
      <c r="L62" s="6" t="s">
        <v>25</v>
      </c>
      <c r="M62" s="7">
        <v>2.2400000000000002</v>
      </c>
      <c r="N62" s="7">
        <v>1.5</v>
      </c>
      <c r="O62" s="8" t="s">
        <v>26</v>
      </c>
      <c r="P62" s="7">
        <f t="shared" si="4"/>
        <v>99.5</v>
      </c>
      <c r="Q62" s="29">
        <f t="shared" si="0"/>
        <v>-1.5</v>
      </c>
      <c r="R62" s="9">
        <f t="shared" si="5"/>
        <v>-26.371000000000002</v>
      </c>
      <c r="S62" s="10">
        <f t="shared" si="1"/>
        <v>73.128999999999991</v>
      </c>
      <c r="T62" s="11">
        <f t="shared" si="2"/>
        <v>0.38333333333333336</v>
      </c>
      <c r="U62" s="12">
        <f t="shared" si="3"/>
        <v>-0.26503517587939707</v>
      </c>
      <c r="V62">
        <f>COUNTIF($L$2:L62,1)</f>
        <v>23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38.25" x14ac:dyDescent="0.2">
      <c r="A63" s="3">
        <v>61</v>
      </c>
      <c r="B63" s="4">
        <v>44457</v>
      </c>
      <c r="C63" s="3" t="s">
        <v>172</v>
      </c>
      <c r="D63" s="3" t="s">
        <v>39</v>
      </c>
      <c r="E63" s="3">
        <v>3</v>
      </c>
      <c r="F63" s="3" t="s">
        <v>173</v>
      </c>
      <c r="G63" s="3" t="s">
        <v>20</v>
      </c>
      <c r="H63" s="3" t="s">
        <v>31</v>
      </c>
      <c r="I63" s="3" t="s">
        <v>24</v>
      </c>
      <c r="J63" s="13" t="s">
        <v>174</v>
      </c>
      <c r="K63" s="23" t="s">
        <v>30</v>
      </c>
      <c r="L63" s="6" t="s">
        <v>25</v>
      </c>
      <c r="M63" s="7">
        <v>2.08</v>
      </c>
      <c r="N63" s="7">
        <v>3</v>
      </c>
      <c r="O63" s="8" t="s">
        <v>26</v>
      </c>
      <c r="P63" s="7">
        <f t="shared" si="4"/>
        <v>102.5</v>
      </c>
      <c r="Q63" s="29">
        <f t="shared" si="0"/>
        <v>-3</v>
      </c>
      <c r="R63" s="9">
        <f t="shared" si="5"/>
        <v>-29.371000000000002</v>
      </c>
      <c r="S63" s="10">
        <f t="shared" si="1"/>
        <v>73.128999999999991</v>
      </c>
      <c r="T63" s="11">
        <f t="shared" si="2"/>
        <v>0.37704918032786883</v>
      </c>
      <c r="U63" s="12">
        <f t="shared" si="3"/>
        <v>-0.28654634146341473</v>
      </c>
      <c r="V63">
        <f>COUNTIF($L$2:L63,1)</f>
        <v>23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5.5" x14ac:dyDescent="0.2">
      <c r="A64" s="3">
        <v>62</v>
      </c>
      <c r="B64" s="4">
        <v>44457</v>
      </c>
      <c r="C64" s="3" t="s">
        <v>175</v>
      </c>
      <c r="D64" s="3" t="s">
        <v>39</v>
      </c>
      <c r="E64" s="3">
        <v>2</v>
      </c>
      <c r="F64" s="3" t="s">
        <v>176</v>
      </c>
      <c r="G64" s="3" t="s">
        <v>20</v>
      </c>
      <c r="H64" s="3" t="s">
        <v>31</v>
      </c>
      <c r="I64" s="3" t="s">
        <v>24</v>
      </c>
      <c r="J64" s="13" t="s">
        <v>177</v>
      </c>
      <c r="K64" s="23"/>
      <c r="L64" s="6" t="s">
        <v>25</v>
      </c>
      <c r="M64" s="7">
        <v>2.2400000000000002</v>
      </c>
      <c r="N64" s="7">
        <v>1.5</v>
      </c>
      <c r="O64" s="8" t="s">
        <v>26</v>
      </c>
      <c r="P64" s="7">
        <f t="shared" si="4"/>
        <v>104</v>
      </c>
      <c r="Q64" s="29">
        <f t="shared" si="0"/>
        <v>-1.5</v>
      </c>
      <c r="R64" s="9">
        <f t="shared" si="5"/>
        <v>-30.871000000000002</v>
      </c>
      <c r="S64" s="10">
        <f t="shared" si="1"/>
        <v>73.128999999999991</v>
      </c>
      <c r="T64" s="11">
        <f t="shared" si="2"/>
        <v>0.37096774193548387</v>
      </c>
      <c r="U64" s="12">
        <f t="shared" si="3"/>
        <v>-0.29683653846153857</v>
      </c>
      <c r="V64">
        <f>COUNTIF($L$2:L64,1)</f>
        <v>23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5.5" x14ac:dyDescent="0.2">
      <c r="A65" s="3">
        <v>63</v>
      </c>
      <c r="B65" s="4">
        <v>44457</v>
      </c>
      <c r="C65" s="3" t="s">
        <v>178</v>
      </c>
      <c r="D65" s="3" t="s">
        <v>39</v>
      </c>
      <c r="E65" s="3">
        <v>2</v>
      </c>
      <c r="F65" s="3" t="s">
        <v>120</v>
      </c>
      <c r="G65" s="3" t="s">
        <v>20</v>
      </c>
      <c r="H65" s="3" t="s">
        <v>31</v>
      </c>
      <c r="I65" s="3" t="s">
        <v>24</v>
      </c>
      <c r="J65" s="5" t="s">
        <v>179</v>
      </c>
      <c r="K65" s="23"/>
      <c r="L65" s="6" t="s">
        <v>25</v>
      </c>
      <c r="M65" s="7">
        <v>2.44</v>
      </c>
      <c r="N65" s="7">
        <v>1.5</v>
      </c>
      <c r="O65" s="8" t="s">
        <v>26</v>
      </c>
      <c r="P65" s="7">
        <f t="shared" si="4"/>
        <v>105.5</v>
      </c>
      <c r="Q65" s="29">
        <f t="shared" si="0"/>
        <v>-1.5</v>
      </c>
      <c r="R65" s="9">
        <f t="shared" si="5"/>
        <v>-32.371000000000002</v>
      </c>
      <c r="S65" s="10">
        <f t="shared" si="1"/>
        <v>73.128999999999991</v>
      </c>
      <c r="T65" s="11">
        <f t="shared" si="2"/>
        <v>0.36507936507936506</v>
      </c>
      <c r="U65" s="12">
        <f t="shared" si="3"/>
        <v>-0.30683412322274889</v>
      </c>
      <c r="V65">
        <f>COUNTIF($L$2:L65,1)</f>
        <v>23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5.5" x14ac:dyDescent="0.2">
      <c r="A66" s="3">
        <v>64</v>
      </c>
      <c r="B66" s="4">
        <v>44457</v>
      </c>
      <c r="C66" s="3" t="s">
        <v>180</v>
      </c>
      <c r="D66" s="3" t="s">
        <v>39</v>
      </c>
      <c r="E66" s="3">
        <v>2</v>
      </c>
      <c r="F66" s="3" t="s">
        <v>57</v>
      </c>
      <c r="G66" s="3" t="s">
        <v>20</v>
      </c>
      <c r="H66" s="3" t="s">
        <v>31</v>
      </c>
      <c r="I66" s="3" t="s">
        <v>24</v>
      </c>
      <c r="J66" s="13" t="s">
        <v>181</v>
      </c>
      <c r="K66" s="23"/>
      <c r="L66" s="6" t="s">
        <v>25</v>
      </c>
      <c r="M66" s="7">
        <v>2.58</v>
      </c>
      <c r="N66" s="7">
        <v>1.5</v>
      </c>
      <c r="O66" s="8" t="s">
        <v>26</v>
      </c>
      <c r="P66" s="7">
        <f t="shared" si="4"/>
        <v>107</v>
      </c>
      <c r="Q66" s="29">
        <f t="shared" si="0"/>
        <v>-1.5</v>
      </c>
      <c r="R66" s="9">
        <f t="shared" si="5"/>
        <v>-33.871000000000002</v>
      </c>
      <c r="S66" s="10">
        <f t="shared" si="1"/>
        <v>73.128999999999991</v>
      </c>
      <c r="T66" s="11">
        <f t="shared" si="2"/>
        <v>0.359375</v>
      </c>
      <c r="U66" s="12">
        <f t="shared" si="3"/>
        <v>-0.31655140186915898</v>
      </c>
      <c r="V66">
        <f>COUNTIF($L$2:L66,1)</f>
        <v>23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44457</v>
      </c>
      <c r="C67" s="3" t="s">
        <v>182</v>
      </c>
      <c r="D67" s="3" t="s">
        <v>39</v>
      </c>
      <c r="E67" s="3">
        <v>2</v>
      </c>
      <c r="F67" s="3" t="s">
        <v>183</v>
      </c>
      <c r="G67" s="3" t="s">
        <v>56</v>
      </c>
      <c r="H67" s="3" t="s">
        <v>31</v>
      </c>
      <c r="I67" s="3" t="s">
        <v>24</v>
      </c>
      <c r="J67" s="13" t="s">
        <v>184</v>
      </c>
      <c r="K67" s="23"/>
      <c r="L67" s="6" t="s">
        <v>22</v>
      </c>
      <c r="M67" s="7">
        <v>2.13</v>
      </c>
      <c r="N67" s="7">
        <v>1</v>
      </c>
      <c r="O67" s="8" t="s">
        <v>26</v>
      </c>
      <c r="P67" s="7">
        <f t="shared" si="4"/>
        <v>108</v>
      </c>
      <c r="Q67" s="28">
        <f t="shared" ref="Q67:Q104" si="6">IF(AND(L67="1",O67="ja"),(N67*M67*0.95)-N67,IF(AND(L67="1",O67="nein"),N67*M67-N67,-N67))</f>
        <v>1.1299999999999999</v>
      </c>
      <c r="R67" s="9">
        <f t="shared" si="5"/>
        <v>-32.741</v>
      </c>
      <c r="S67" s="10">
        <f t="shared" ref="S67:S104" si="7">P67+R67</f>
        <v>75.259</v>
      </c>
      <c r="T67" s="11">
        <f t="shared" ref="T67:T104" si="8">V67/W67</f>
        <v>0.36923076923076925</v>
      </c>
      <c r="U67" s="12">
        <f t="shared" ref="U67:U104" si="9">((S67-P67)/P67)*100%</f>
        <v>-0.30315740740740743</v>
      </c>
      <c r="V67">
        <f>COUNTIF($L$2:L67,1)</f>
        <v>24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2.75" x14ac:dyDescent="0.2">
      <c r="A68" s="3">
        <v>66</v>
      </c>
      <c r="B68" s="4">
        <v>44457</v>
      </c>
      <c r="C68" s="3" t="s">
        <v>185</v>
      </c>
      <c r="D68" s="3" t="s">
        <v>39</v>
      </c>
      <c r="E68" s="3">
        <v>1</v>
      </c>
      <c r="F68" s="3" t="s">
        <v>66</v>
      </c>
      <c r="G68" s="3" t="s">
        <v>56</v>
      </c>
      <c r="H68" s="3" t="s">
        <v>31</v>
      </c>
      <c r="I68" s="3" t="s">
        <v>24</v>
      </c>
      <c r="J68" s="13" t="s">
        <v>151</v>
      </c>
      <c r="K68" s="23"/>
      <c r="L68" s="6" t="s">
        <v>22</v>
      </c>
      <c r="M68" s="7">
        <v>2.13</v>
      </c>
      <c r="N68" s="7">
        <v>1</v>
      </c>
      <c r="O68" s="8" t="s">
        <v>26</v>
      </c>
      <c r="P68" s="7">
        <f t="shared" ref="P68:P104" si="10">P67+N68</f>
        <v>109</v>
      </c>
      <c r="Q68" s="28">
        <f t="shared" si="6"/>
        <v>1.1299999999999999</v>
      </c>
      <c r="R68" s="9">
        <f t="shared" ref="R68:R104" si="11">R67+Q68</f>
        <v>-31.611000000000001</v>
      </c>
      <c r="S68" s="10">
        <f t="shared" si="7"/>
        <v>77.388999999999996</v>
      </c>
      <c r="T68" s="11">
        <f t="shared" si="8"/>
        <v>0.37878787878787878</v>
      </c>
      <c r="U68" s="12">
        <f t="shared" si="9"/>
        <v>-0.29000917431192663</v>
      </c>
      <c r="V68">
        <f>COUNTIF($L$2:L68,1)</f>
        <v>25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2.75" x14ac:dyDescent="0.2">
      <c r="A69" s="3">
        <v>67</v>
      </c>
      <c r="B69" s="4">
        <v>44457</v>
      </c>
      <c r="C69" s="3" t="s">
        <v>186</v>
      </c>
      <c r="D69" s="3" t="s">
        <v>39</v>
      </c>
      <c r="E69" s="3">
        <v>1</v>
      </c>
      <c r="F69" s="3">
        <v>2</v>
      </c>
      <c r="G69" s="3" t="s">
        <v>20</v>
      </c>
      <c r="H69" s="3" t="s">
        <v>31</v>
      </c>
      <c r="I69" s="3" t="s">
        <v>24</v>
      </c>
      <c r="J69" s="13" t="s">
        <v>55</v>
      </c>
      <c r="K69" s="23"/>
      <c r="L69" s="6" t="s">
        <v>22</v>
      </c>
      <c r="M69" s="7">
        <v>2.31</v>
      </c>
      <c r="N69" s="7">
        <v>1.5</v>
      </c>
      <c r="O69" s="8" t="s">
        <v>26</v>
      </c>
      <c r="P69" s="7">
        <f t="shared" si="10"/>
        <v>110.5</v>
      </c>
      <c r="Q69" s="28">
        <f t="shared" si="6"/>
        <v>1.9649999999999999</v>
      </c>
      <c r="R69" s="9">
        <f t="shared" si="11"/>
        <v>-29.646000000000001</v>
      </c>
      <c r="S69" s="10">
        <f t="shared" si="7"/>
        <v>80.853999999999999</v>
      </c>
      <c r="T69" s="11">
        <f t="shared" si="8"/>
        <v>0.38805970149253732</v>
      </c>
      <c r="U69" s="12">
        <f t="shared" si="9"/>
        <v>-0.26828959276018099</v>
      </c>
      <c r="V69">
        <f>COUNTIF($L$2:L69,1)</f>
        <v>26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2.75" x14ac:dyDescent="0.2">
      <c r="A70" s="3">
        <v>68</v>
      </c>
      <c r="B70" s="4">
        <v>44458</v>
      </c>
      <c r="C70" s="3" t="s">
        <v>187</v>
      </c>
      <c r="D70" s="3" t="s">
        <v>39</v>
      </c>
      <c r="E70" s="3">
        <v>1</v>
      </c>
      <c r="F70" s="3" t="s">
        <v>188</v>
      </c>
      <c r="G70" s="3" t="s">
        <v>56</v>
      </c>
      <c r="H70" s="3" t="s">
        <v>23</v>
      </c>
      <c r="I70" s="3" t="s">
        <v>24</v>
      </c>
      <c r="J70" s="33" t="s">
        <v>42</v>
      </c>
      <c r="K70" s="23"/>
      <c r="L70" s="6" t="s">
        <v>22</v>
      </c>
      <c r="M70" s="7">
        <v>1</v>
      </c>
      <c r="N70" s="7">
        <v>3.5</v>
      </c>
      <c r="O70" s="8" t="s">
        <v>26</v>
      </c>
      <c r="P70" s="7">
        <f t="shared" si="10"/>
        <v>114</v>
      </c>
      <c r="Q70" s="40">
        <f t="shared" si="6"/>
        <v>0</v>
      </c>
      <c r="R70" s="9">
        <f t="shared" si="11"/>
        <v>-29.646000000000001</v>
      </c>
      <c r="S70" s="10">
        <f t="shared" si="7"/>
        <v>84.353999999999999</v>
      </c>
      <c r="T70" s="11">
        <f t="shared" si="8"/>
        <v>0.39705882352941174</v>
      </c>
      <c r="U70" s="12">
        <f t="shared" si="9"/>
        <v>-0.26005263157894737</v>
      </c>
      <c r="V70">
        <f>COUNTIF($L$2:L70,1)</f>
        <v>27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2.75" x14ac:dyDescent="0.2">
      <c r="A71" s="3">
        <v>69</v>
      </c>
      <c r="B71" s="4">
        <v>44458</v>
      </c>
      <c r="C71" s="3" t="s">
        <v>189</v>
      </c>
      <c r="D71" s="3" t="s">
        <v>39</v>
      </c>
      <c r="E71" s="3">
        <v>1</v>
      </c>
      <c r="F71" s="3" t="s">
        <v>190</v>
      </c>
      <c r="G71" s="3" t="s">
        <v>56</v>
      </c>
      <c r="H71" s="3" t="s">
        <v>23</v>
      </c>
      <c r="I71" s="3" t="s">
        <v>24</v>
      </c>
      <c r="J71" s="5" t="s">
        <v>191</v>
      </c>
      <c r="K71" s="23"/>
      <c r="L71" s="6" t="s">
        <v>25</v>
      </c>
      <c r="M71" s="7">
        <v>2</v>
      </c>
      <c r="N71" s="7">
        <v>1.5</v>
      </c>
      <c r="O71" s="8" t="s">
        <v>26</v>
      </c>
      <c r="P71" s="7">
        <f t="shared" si="10"/>
        <v>115.5</v>
      </c>
      <c r="Q71" s="29">
        <f t="shared" si="6"/>
        <v>-1.5</v>
      </c>
      <c r="R71" s="9">
        <f t="shared" si="11"/>
        <v>-31.146000000000001</v>
      </c>
      <c r="S71" s="10">
        <f t="shared" si="7"/>
        <v>84.353999999999999</v>
      </c>
      <c r="T71" s="11">
        <f t="shared" si="8"/>
        <v>0.39130434782608697</v>
      </c>
      <c r="U71" s="12">
        <f t="shared" si="9"/>
        <v>-0.26966233766233766</v>
      </c>
      <c r="V71">
        <f>COUNTIF($L$2:L71,1)</f>
        <v>27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5.5" x14ac:dyDescent="0.2">
      <c r="A72" s="3">
        <v>70</v>
      </c>
      <c r="B72" s="4">
        <v>44458</v>
      </c>
      <c r="C72" s="3" t="s">
        <v>192</v>
      </c>
      <c r="D72" s="3" t="s">
        <v>39</v>
      </c>
      <c r="E72" s="3">
        <v>2</v>
      </c>
      <c r="F72" s="3" t="s">
        <v>193</v>
      </c>
      <c r="G72" s="3" t="s">
        <v>56</v>
      </c>
      <c r="H72" s="3" t="s">
        <v>23</v>
      </c>
      <c r="I72" s="3" t="s">
        <v>24</v>
      </c>
      <c r="J72" s="13" t="s">
        <v>194</v>
      </c>
      <c r="K72" s="23" t="s">
        <v>195</v>
      </c>
      <c r="L72" s="6" t="s">
        <v>25</v>
      </c>
      <c r="M72" s="7">
        <v>2.4</v>
      </c>
      <c r="N72" s="7">
        <v>2.5</v>
      </c>
      <c r="O72" s="8" t="s">
        <v>26</v>
      </c>
      <c r="P72" s="7">
        <f t="shared" si="10"/>
        <v>118</v>
      </c>
      <c r="Q72" s="29">
        <f t="shared" si="6"/>
        <v>-2.5</v>
      </c>
      <c r="R72" s="9">
        <f t="shared" si="11"/>
        <v>-33.646000000000001</v>
      </c>
      <c r="S72" s="10">
        <f t="shared" si="7"/>
        <v>84.353999999999999</v>
      </c>
      <c r="T72" s="11">
        <f t="shared" si="8"/>
        <v>0.38571428571428573</v>
      </c>
      <c r="U72" s="12">
        <f t="shared" si="9"/>
        <v>-0.28513559322033899</v>
      </c>
      <c r="V72">
        <f>COUNTIF($L$2:L72,1)</f>
        <v>27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5.5" x14ac:dyDescent="0.2">
      <c r="A73" s="3">
        <v>71</v>
      </c>
      <c r="B73" s="4">
        <v>44458</v>
      </c>
      <c r="C73" s="3" t="s">
        <v>196</v>
      </c>
      <c r="D73" s="3" t="s">
        <v>39</v>
      </c>
      <c r="E73" s="3">
        <v>2</v>
      </c>
      <c r="F73" s="3" t="s">
        <v>120</v>
      </c>
      <c r="G73" s="3" t="s">
        <v>56</v>
      </c>
      <c r="H73" s="3" t="s">
        <v>23</v>
      </c>
      <c r="I73" s="3" t="s">
        <v>24</v>
      </c>
      <c r="J73" s="13" t="s">
        <v>197</v>
      </c>
      <c r="K73" s="23" t="s">
        <v>30</v>
      </c>
      <c r="L73" s="6" t="s">
        <v>25</v>
      </c>
      <c r="M73" s="7">
        <v>2</v>
      </c>
      <c r="N73" s="7">
        <v>1</v>
      </c>
      <c r="O73" s="8" t="s">
        <v>26</v>
      </c>
      <c r="P73" s="7">
        <f t="shared" si="10"/>
        <v>119</v>
      </c>
      <c r="Q73" s="29">
        <f t="shared" si="6"/>
        <v>-1</v>
      </c>
      <c r="R73" s="9">
        <f t="shared" si="11"/>
        <v>-34.646000000000001</v>
      </c>
      <c r="S73" s="10">
        <f t="shared" si="7"/>
        <v>84.353999999999999</v>
      </c>
      <c r="T73" s="11">
        <f t="shared" si="8"/>
        <v>0.38028169014084506</v>
      </c>
      <c r="U73" s="12">
        <f t="shared" si="9"/>
        <v>-0.29114285714285715</v>
      </c>
      <c r="V73">
        <f>COUNTIF($L$2:L73,1)</f>
        <v>27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5.5" x14ac:dyDescent="0.2">
      <c r="A74" s="3">
        <v>72</v>
      </c>
      <c r="B74" s="4">
        <v>44458</v>
      </c>
      <c r="C74" s="3" t="s">
        <v>198</v>
      </c>
      <c r="D74" s="3" t="s">
        <v>39</v>
      </c>
      <c r="E74" s="3">
        <v>2</v>
      </c>
      <c r="F74" s="3" t="s">
        <v>120</v>
      </c>
      <c r="G74" s="3" t="s">
        <v>56</v>
      </c>
      <c r="H74" s="3" t="s">
        <v>23</v>
      </c>
      <c r="I74" s="3" t="s">
        <v>24</v>
      </c>
      <c r="J74" s="13" t="s">
        <v>199</v>
      </c>
      <c r="K74" s="23"/>
      <c r="L74" s="6" t="s">
        <v>25</v>
      </c>
      <c r="M74" s="7">
        <v>1.99</v>
      </c>
      <c r="N74" s="7">
        <v>1.5</v>
      </c>
      <c r="O74" s="8" t="s">
        <v>26</v>
      </c>
      <c r="P74" s="7">
        <f t="shared" si="10"/>
        <v>120.5</v>
      </c>
      <c r="Q74" s="29">
        <f t="shared" si="6"/>
        <v>-1.5</v>
      </c>
      <c r="R74" s="9">
        <f t="shared" si="11"/>
        <v>-36.146000000000001</v>
      </c>
      <c r="S74" s="10">
        <f t="shared" si="7"/>
        <v>84.353999999999999</v>
      </c>
      <c r="T74" s="11">
        <f t="shared" si="8"/>
        <v>0.375</v>
      </c>
      <c r="U74" s="12">
        <f t="shared" si="9"/>
        <v>-0.2999668049792531</v>
      </c>
      <c r="V74">
        <f>COUNTIF($L$2:L74,1)</f>
        <v>27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76.5" x14ac:dyDescent="0.2">
      <c r="A75" s="3">
        <v>73</v>
      </c>
      <c r="B75" s="4">
        <v>44458</v>
      </c>
      <c r="C75" s="3" t="s">
        <v>200</v>
      </c>
      <c r="D75" s="3" t="s">
        <v>39</v>
      </c>
      <c r="E75" s="3">
        <v>6</v>
      </c>
      <c r="F75" s="3" t="s">
        <v>201</v>
      </c>
      <c r="G75" s="3" t="s">
        <v>20</v>
      </c>
      <c r="H75" s="3" t="s">
        <v>23</v>
      </c>
      <c r="I75" s="3" t="s">
        <v>24</v>
      </c>
      <c r="J75" s="13" t="s">
        <v>202</v>
      </c>
      <c r="K75" s="23"/>
      <c r="L75" s="6" t="s">
        <v>25</v>
      </c>
      <c r="M75" s="7">
        <v>34</v>
      </c>
      <c r="N75" s="7">
        <v>0.5</v>
      </c>
      <c r="O75" s="8" t="s">
        <v>26</v>
      </c>
      <c r="P75" s="7">
        <f t="shared" si="10"/>
        <v>121</v>
      </c>
      <c r="Q75" s="29">
        <f t="shared" si="6"/>
        <v>-0.5</v>
      </c>
      <c r="R75" s="9">
        <f t="shared" si="11"/>
        <v>-36.646000000000001</v>
      </c>
      <c r="S75" s="10">
        <f t="shared" si="7"/>
        <v>84.353999999999999</v>
      </c>
      <c r="T75" s="11">
        <f t="shared" si="8"/>
        <v>0.36986301369863012</v>
      </c>
      <c r="U75" s="12">
        <f t="shared" si="9"/>
        <v>-0.30285950413223139</v>
      </c>
      <c r="V75">
        <f>COUNTIF($L$2:L75,1)</f>
        <v>27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5.5" x14ac:dyDescent="0.2">
      <c r="A76" s="3">
        <v>74</v>
      </c>
      <c r="B76" s="4">
        <v>44458</v>
      </c>
      <c r="C76" s="3" t="s">
        <v>203</v>
      </c>
      <c r="D76" s="3" t="s">
        <v>146</v>
      </c>
      <c r="E76" s="3">
        <v>2</v>
      </c>
      <c r="F76" s="3" t="s">
        <v>57</v>
      </c>
      <c r="G76" s="3" t="s">
        <v>20</v>
      </c>
      <c r="H76" s="3" t="s">
        <v>23</v>
      </c>
      <c r="I76" s="3" t="s">
        <v>24</v>
      </c>
      <c r="J76" s="13" t="s">
        <v>204</v>
      </c>
      <c r="K76" s="23" t="s">
        <v>205</v>
      </c>
      <c r="L76" s="6" t="s">
        <v>25</v>
      </c>
      <c r="M76" s="7">
        <v>2.1800000000000002</v>
      </c>
      <c r="N76" s="7">
        <v>1.5</v>
      </c>
      <c r="O76" s="8" t="s">
        <v>26</v>
      </c>
      <c r="P76" s="7">
        <f t="shared" si="10"/>
        <v>122.5</v>
      </c>
      <c r="Q76" s="29">
        <f t="shared" si="6"/>
        <v>-1.5</v>
      </c>
      <c r="R76" s="9">
        <f t="shared" si="11"/>
        <v>-38.146000000000001</v>
      </c>
      <c r="S76" s="10">
        <f t="shared" si="7"/>
        <v>84.353999999999999</v>
      </c>
      <c r="T76" s="11">
        <f t="shared" si="8"/>
        <v>0.36486486486486486</v>
      </c>
      <c r="U76" s="12">
        <f t="shared" si="9"/>
        <v>-0.31139591836734692</v>
      </c>
      <c r="V76">
        <f>COUNTIF($L$2:L76,1)</f>
        <v>27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2.75" x14ac:dyDescent="0.2">
      <c r="A77" s="3">
        <v>75</v>
      </c>
      <c r="B77" s="4">
        <v>44460</v>
      </c>
      <c r="C77" s="3" t="s">
        <v>206</v>
      </c>
      <c r="D77" s="3" t="s">
        <v>43</v>
      </c>
      <c r="E77" s="3">
        <v>1</v>
      </c>
      <c r="F77" s="3" t="s">
        <v>207</v>
      </c>
      <c r="G77" s="3" t="s">
        <v>20</v>
      </c>
      <c r="H77" s="3" t="s">
        <v>23</v>
      </c>
      <c r="I77" s="3" t="s">
        <v>24</v>
      </c>
      <c r="J77" s="13" t="s">
        <v>208</v>
      </c>
      <c r="K77" s="23"/>
      <c r="L77" s="6" t="s">
        <v>22</v>
      </c>
      <c r="M77" s="7">
        <v>1.98</v>
      </c>
      <c r="N77" s="7">
        <v>1</v>
      </c>
      <c r="O77" s="8" t="s">
        <v>26</v>
      </c>
      <c r="P77" s="7">
        <f t="shared" si="10"/>
        <v>123.5</v>
      </c>
      <c r="Q77" s="28">
        <f t="shared" si="6"/>
        <v>0.98</v>
      </c>
      <c r="R77" s="9">
        <f t="shared" si="11"/>
        <v>-37.166000000000004</v>
      </c>
      <c r="S77" s="10">
        <f t="shared" si="7"/>
        <v>86.334000000000003</v>
      </c>
      <c r="T77" s="11">
        <f t="shared" si="8"/>
        <v>0.37333333333333335</v>
      </c>
      <c r="U77" s="12">
        <f t="shared" si="9"/>
        <v>-0.3009392712550607</v>
      </c>
      <c r="V77">
        <f>COUNTIF($L$2:L77,1)</f>
        <v>28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2.75" x14ac:dyDescent="0.2">
      <c r="A78" s="3">
        <v>76</v>
      </c>
      <c r="B78" s="4">
        <v>44461</v>
      </c>
      <c r="C78" s="3" t="s">
        <v>209</v>
      </c>
      <c r="D78" s="3" t="s">
        <v>43</v>
      </c>
      <c r="E78" s="3">
        <v>1</v>
      </c>
      <c r="F78" s="3" t="s">
        <v>210</v>
      </c>
      <c r="G78" s="3" t="s">
        <v>20</v>
      </c>
      <c r="H78" s="3" t="s">
        <v>23</v>
      </c>
      <c r="I78" s="3" t="s">
        <v>21</v>
      </c>
      <c r="J78" s="13" t="s">
        <v>32</v>
      </c>
      <c r="K78" s="23"/>
      <c r="L78" s="6" t="s">
        <v>22</v>
      </c>
      <c r="M78" s="7">
        <v>2</v>
      </c>
      <c r="N78" s="7">
        <v>1.5</v>
      </c>
      <c r="O78" s="8" t="s">
        <v>26</v>
      </c>
      <c r="P78" s="7">
        <f t="shared" si="10"/>
        <v>125</v>
      </c>
      <c r="Q78" s="28">
        <f t="shared" si="6"/>
        <v>1.5</v>
      </c>
      <c r="R78" s="9">
        <f t="shared" si="11"/>
        <v>-35.666000000000004</v>
      </c>
      <c r="S78" s="10">
        <f t="shared" si="7"/>
        <v>89.334000000000003</v>
      </c>
      <c r="T78" s="11">
        <f t="shared" si="8"/>
        <v>0.38157894736842107</v>
      </c>
      <c r="U78" s="12">
        <f t="shared" si="9"/>
        <v>-0.28532799999999997</v>
      </c>
      <c r="V78">
        <f>COUNTIF($L$2:L78,1)</f>
        <v>29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2.75" x14ac:dyDescent="0.2">
      <c r="A79" s="3">
        <v>77</v>
      </c>
      <c r="B79" s="4">
        <v>44461</v>
      </c>
      <c r="C79" s="3" t="s">
        <v>209</v>
      </c>
      <c r="D79" s="3" t="s">
        <v>43</v>
      </c>
      <c r="E79" s="3">
        <v>1</v>
      </c>
      <c r="F79" s="3" t="s">
        <v>60</v>
      </c>
      <c r="G79" s="3" t="s">
        <v>20</v>
      </c>
      <c r="H79" s="3" t="s">
        <v>23</v>
      </c>
      <c r="I79" s="3" t="s">
        <v>21</v>
      </c>
      <c r="J79" s="5" t="s">
        <v>32</v>
      </c>
      <c r="K79" s="23" t="s">
        <v>30</v>
      </c>
      <c r="L79" s="6" t="s">
        <v>25</v>
      </c>
      <c r="M79" s="7">
        <v>2.95</v>
      </c>
      <c r="N79" s="7">
        <v>1.5</v>
      </c>
      <c r="O79" s="8" t="s">
        <v>26</v>
      </c>
      <c r="P79" s="7">
        <f t="shared" si="10"/>
        <v>126.5</v>
      </c>
      <c r="Q79" s="29">
        <f t="shared" si="6"/>
        <v>-1.5</v>
      </c>
      <c r="R79" s="9">
        <f t="shared" si="11"/>
        <v>-37.166000000000004</v>
      </c>
      <c r="S79" s="10">
        <f t="shared" si="7"/>
        <v>89.334000000000003</v>
      </c>
      <c r="T79" s="11">
        <f t="shared" si="8"/>
        <v>0.37662337662337664</v>
      </c>
      <c r="U79" s="12">
        <f t="shared" si="9"/>
        <v>-0.29380237154150196</v>
      </c>
      <c r="V79">
        <f>COUNTIF($L$2:L79,1)</f>
        <v>29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2.75" x14ac:dyDescent="0.2">
      <c r="A80" s="3">
        <v>78</v>
      </c>
      <c r="B80" s="4">
        <v>44461</v>
      </c>
      <c r="C80" s="3" t="s">
        <v>211</v>
      </c>
      <c r="D80" s="3" t="s">
        <v>43</v>
      </c>
      <c r="E80" s="3">
        <v>1</v>
      </c>
      <c r="F80" s="3" t="s">
        <v>212</v>
      </c>
      <c r="G80" s="3" t="s">
        <v>20</v>
      </c>
      <c r="H80" s="3" t="s">
        <v>23</v>
      </c>
      <c r="I80" s="3" t="s">
        <v>21</v>
      </c>
      <c r="J80" s="13" t="s">
        <v>213</v>
      </c>
      <c r="K80" s="23"/>
      <c r="L80" s="6" t="s">
        <v>22</v>
      </c>
      <c r="M80" s="7">
        <v>1.8839999999999999</v>
      </c>
      <c r="N80" s="7">
        <v>2</v>
      </c>
      <c r="O80" s="8" t="s">
        <v>26</v>
      </c>
      <c r="P80" s="7">
        <f t="shared" si="10"/>
        <v>128.5</v>
      </c>
      <c r="Q80" s="28">
        <f t="shared" si="6"/>
        <v>1.7679999999999998</v>
      </c>
      <c r="R80" s="9">
        <f t="shared" si="11"/>
        <v>-35.398000000000003</v>
      </c>
      <c r="S80" s="10">
        <f t="shared" si="7"/>
        <v>93.102000000000004</v>
      </c>
      <c r="T80" s="11">
        <f t="shared" si="8"/>
        <v>0.38461538461538464</v>
      </c>
      <c r="U80" s="12">
        <f t="shared" si="9"/>
        <v>-0.27547081712062255</v>
      </c>
      <c r="V80">
        <f>COUNTIF($L$2:L80,1)</f>
        <v>30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2.75" x14ac:dyDescent="0.2">
      <c r="A81" s="3">
        <v>79</v>
      </c>
      <c r="B81" s="4">
        <v>44461</v>
      </c>
      <c r="C81" s="3" t="s">
        <v>214</v>
      </c>
      <c r="D81" s="3" t="s">
        <v>39</v>
      </c>
      <c r="E81" s="3">
        <v>1</v>
      </c>
      <c r="F81" s="3" t="s">
        <v>154</v>
      </c>
      <c r="G81" s="3" t="s">
        <v>20</v>
      </c>
      <c r="H81" s="3" t="s">
        <v>23</v>
      </c>
      <c r="I81" s="3" t="s">
        <v>24</v>
      </c>
      <c r="J81" s="5" t="s">
        <v>106</v>
      </c>
      <c r="K81" s="23"/>
      <c r="L81" s="6" t="s">
        <v>25</v>
      </c>
      <c r="M81" s="7">
        <v>1.99</v>
      </c>
      <c r="N81" s="7">
        <v>1</v>
      </c>
      <c r="O81" s="8" t="s">
        <v>26</v>
      </c>
      <c r="P81" s="7">
        <f t="shared" si="10"/>
        <v>129.5</v>
      </c>
      <c r="Q81" s="29">
        <f t="shared" si="6"/>
        <v>-1</v>
      </c>
      <c r="R81" s="9">
        <f t="shared" si="11"/>
        <v>-36.398000000000003</v>
      </c>
      <c r="S81" s="10">
        <f t="shared" si="7"/>
        <v>93.102000000000004</v>
      </c>
      <c r="T81" s="11">
        <f t="shared" si="8"/>
        <v>0.379746835443038</v>
      </c>
      <c r="U81" s="12">
        <f t="shared" si="9"/>
        <v>-0.28106563706563703</v>
      </c>
      <c r="V81">
        <f>COUNTIF($L$2:L81,1)</f>
        <v>30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2.75" x14ac:dyDescent="0.2">
      <c r="A82" s="3">
        <v>80</v>
      </c>
      <c r="B82" s="4">
        <v>44461</v>
      </c>
      <c r="C82" s="3" t="s">
        <v>215</v>
      </c>
      <c r="D82" s="3" t="s">
        <v>43</v>
      </c>
      <c r="E82" s="3">
        <v>1</v>
      </c>
      <c r="F82" s="3" t="s">
        <v>38</v>
      </c>
      <c r="G82" s="3" t="s">
        <v>20</v>
      </c>
      <c r="H82" s="3" t="s">
        <v>23</v>
      </c>
      <c r="I82" s="3" t="s">
        <v>21</v>
      </c>
      <c r="J82" s="13" t="s">
        <v>35</v>
      </c>
      <c r="K82" s="23"/>
      <c r="L82" s="6" t="s">
        <v>22</v>
      </c>
      <c r="M82" s="7">
        <v>1.99</v>
      </c>
      <c r="N82" s="7">
        <v>1.5</v>
      </c>
      <c r="O82" s="8" t="s">
        <v>26</v>
      </c>
      <c r="P82" s="7">
        <f t="shared" si="10"/>
        <v>131</v>
      </c>
      <c r="Q82" s="28">
        <f t="shared" si="6"/>
        <v>1.4849999999999999</v>
      </c>
      <c r="R82" s="9">
        <f t="shared" si="11"/>
        <v>-34.913000000000004</v>
      </c>
      <c r="S82" s="10">
        <f t="shared" si="7"/>
        <v>96.086999999999989</v>
      </c>
      <c r="T82" s="11">
        <f t="shared" si="8"/>
        <v>0.38750000000000001</v>
      </c>
      <c r="U82" s="12">
        <f t="shared" si="9"/>
        <v>-0.26651145038167945</v>
      </c>
      <c r="V82">
        <f>COUNTIF($L$2:L82,1)</f>
        <v>31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7.25" customHeight="1" x14ac:dyDescent="0.2">
      <c r="A83" s="3">
        <v>81</v>
      </c>
      <c r="B83" s="4">
        <v>44461</v>
      </c>
      <c r="C83" s="3" t="s">
        <v>216</v>
      </c>
      <c r="D83" s="3" t="s">
        <v>39</v>
      </c>
      <c r="E83" s="3">
        <v>1</v>
      </c>
      <c r="F83" s="3" t="s">
        <v>217</v>
      </c>
      <c r="G83" s="3" t="s">
        <v>20</v>
      </c>
      <c r="H83" s="3" t="s">
        <v>23</v>
      </c>
      <c r="I83" s="3" t="s">
        <v>21</v>
      </c>
      <c r="J83" s="5" t="s">
        <v>132</v>
      </c>
      <c r="K83" s="23" t="s">
        <v>218</v>
      </c>
      <c r="L83" s="6" t="s">
        <v>25</v>
      </c>
      <c r="M83" s="7">
        <v>1.9610000000000001</v>
      </c>
      <c r="N83" s="7">
        <v>1.5</v>
      </c>
      <c r="O83" s="8" t="s">
        <v>26</v>
      </c>
      <c r="P83" s="7">
        <f t="shared" si="10"/>
        <v>132.5</v>
      </c>
      <c r="Q83" s="29">
        <f t="shared" si="6"/>
        <v>-1.5</v>
      </c>
      <c r="R83" s="9">
        <f t="shared" si="11"/>
        <v>-36.413000000000004</v>
      </c>
      <c r="S83" s="10">
        <f t="shared" si="7"/>
        <v>96.086999999999989</v>
      </c>
      <c r="T83" s="11">
        <f t="shared" si="8"/>
        <v>0.38271604938271603</v>
      </c>
      <c r="U83" s="12">
        <f t="shared" si="9"/>
        <v>-0.2748150943396227</v>
      </c>
      <c r="V83">
        <f>COUNTIF($L$2:L83,1)</f>
        <v>31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2.75" x14ac:dyDescent="0.2">
      <c r="A84" s="3">
        <v>82</v>
      </c>
      <c r="B84" s="4">
        <v>44462</v>
      </c>
      <c r="C84" s="3" t="s">
        <v>219</v>
      </c>
      <c r="D84" s="3" t="s">
        <v>43</v>
      </c>
      <c r="E84" s="3">
        <v>1</v>
      </c>
      <c r="F84" s="3" t="s">
        <v>188</v>
      </c>
      <c r="G84" s="3" t="s">
        <v>20</v>
      </c>
      <c r="H84" s="3" t="s">
        <v>23</v>
      </c>
      <c r="I84" s="3" t="s">
        <v>21</v>
      </c>
      <c r="J84" s="13" t="s">
        <v>117</v>
      </c>
      <c r="K84" s="23"/>
      <c r="L84" s="6" t="s">
        <v>22</v>
      </c>
      <c r="M84" s="7">
        <v>1.9</v>
      </c>
      <c r="N84" s="7">
        <v>2</v>
      </c>
      <c r="O84" s="8" t="s">
        <v>26</v>
      </c>
      <c r="P84" s="7">
        <f t="shared" si="10"/>
        <v>134.5</v>
      </c>
      <c r="Q84" s="28">
        <f t="shared" si="6"/>
        <v>1.7999999999999998</v>
      </c>
      <c r="R84" s="9">
        <f t="shared" si="11"/>
        <v>-34.613000000000007</v>
      </c>
      <c r="S84" s="10">
        <f t="shared" si="7"/>
        <v>99.887</v>
      </c>
      <c r="T84" s="11">
        <f t="shared" si="8"/>
        <v>0.3902439024390244</v>
      </c>
      <c r="U84" s="12">
        <f t="shared" si="9"/>
        <v>-0.2573457249070632</v>
      </c>
      <c r="V84">
        <f>COUNTIF($L$2:L84,1)</f>
        <v>32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2.75" x14ac:dyDescent="0.2">
      <c r="A85" s="3">
        <v>83</v>
      </c>
      <c r="B85" s="4">
        <v>44463</v>
      </c>
      <c r="C85" s="3" t="s">
        <v>220</v>
      </c>
      <c r="D85" s="3" t="s">
        <v>39</v>
      </c>
      <c r="E85" s="3">
        <v>1</v>
      </c>
      <c r="F85" s="3" t="s">
        <v>46</v>
      </c>
      <c r="G85" s="3" t="s">
        <v>20</v>
      </c>
      <c r="H85" s="3" t="s">
        <v>23</v>
      </c>
      <c r="I85" s="3" t="s">
        <v>24</v>
      </c>
      <c r="J85" s="5" t="s">
        <v>51</v>
      </c>
      <c r="K85" s="23" t="s">
        <v>221</v>
      </c>
      <c r="L85" s="6" t="s">
        <v>25</v>
      </c>
      <c r="M85" s="7">
        <v>2.15</v>
      </c>
      <c r="N85" s="7">
        <v>1.5</v>
      </c>
      <c r="O85" s="8" t="s">
        <v>26</v>
      </c>
      <c r="P85" s="7">
        <f t="shared" si="10"/>
        <v>136</v>
      </c>
      <c r="Q85" s="29">
        <f t="shared" si="6"/>
        <v>-1.5</v>
      </c>
      <c r="R85" s="9">
        <f t="shared" si="11"/>
        <v>-36.113000000000007</v>
      </c>
      <c r="S85" s="10">
        <f t="shared" si="7"/>
        <v>99.887</v>
      </c>
      <c r="T85" s="11">
        <f t="shared" si="8"/>
        <v>0.38554216867469882</v>
      </c>
      <c r="U85" s="12">
        <f t="shared" si="9"/>
        <v>-0.26553676470588233</v>
      </c>
      <c r="V85">
        <f>COUNTIF($L$2:L85,1)</f>
        <v>32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2.75" x14ac:dyDescent="0.2">
      <c r="A86" s="3">
        <v>84</v>
      </c>
      <c r="B86" s="4">
        <v>44463</v>
      </c>
      <c r="C86" s="3" t="s">
        <v>222</v>
      </c>
      <c r="D86" s="3" t="s">
        <v>39</v>
      </c>
      <c r="E86" s="3">
        <v>1</v>
      </c>
      <c r="F86" s="3" t="s">
        <v>46</v>
      </c>
      <c r="G86" s="3" t="s">
        <v>20</v>
      </c>
      <c r="H86" s="3" t="s">
        <v>23</v>
      </c>
      <c r="I86" s="3" t="s">
        <v>24</v>
      </c>
      <c r="J86" s="5" t="s">
        <v>27</v>
      </c>
      <c r="K86" s="23"/>
      <c r="L86" s="6" t="s">
        <v>25</v>
      </c>
      <c r="M86" s="7">
        <v>2.15</v>
      </c>
      <c r="N86" s="7">
        <v>1.5</v>
      </c>
      <c r="O86" s="8" t="s">
        <v>26</v>
      </c>
      <c r="P86" s="7">
        <f t="shared" si="10"/>
        <v>137.5</v>
      </c>
      <c r="Q86" s="29">
        <f t="shared" si="6"/>
        <v>-1.5</v>
      </c>
      <c r="R86" s="9">
        <f t="shared" si="11"/>
        <v>-37.613000000000007</v>
      </c>
      <c r="S86" s="10">
        <f t="shared" si="7"/>
        <v>99.887</v>
      </c>
      <c r="T86" s="11">
        <f t="shared" si="8"/>
        <v>0.38095238095238093</v>
      </c>
      <c r="U86" s="12">
        <f t="shared" si="9"/>
        <v>-0.27354909090909091</v>
      </c>
      <c r="V86">
        <f>COUNTIF($L$2:L86,1)</f>
        <v>32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5.5" x14ac:dyDescent="0.2">
      <c r="A87" s="3">
        <v>85</v>
      </c>
      <c r="B87" s="4">
        <v>44463</v>
      </c>
      <c r="C87" s="3" t="s">
        <v>223</v>
      </c>
      <c r="D87" s="3" t="s">
        <v>39</v>
      </c>
      <c r="E87" s="3">
        <v>2</v>
      </c>
      <c r="F87" s="3" t="s">
        <v>224</v>
      </c>
      <c r="G87" s="3" t="s">
        <v>20</v>
      </c>
      <c r="H87" s="3" t="s">
        <v>23</v>
      </c>
      <c r="I87" s="3" t="s">
        <v>24</v>
      </c>
      <c r="J87" s="13" t="s">
        <v>225</v>
      </c>
      <c r="K87" s="23"/>
      <c r="L87" s="6" t="s">
        <v>22</v>
      </c>
      <c r="M87" s="7">
        <v>2.2000000000000002</v>
      </c>
      <c r="N87" s="7">
        <v>1</v>
      </c>
      <c r="O87" s="8" t="s">
        <v>26</v>
      </c>
      <c r="P87" s="7">
        <f t="shared" si="10"/>
        <v>138.5</v>
      </c>
      <c r="Q87" s="28">
        <f t="shared" si="6"/>
        <v>1.2000000000000002</v>
      </c>
      <c r="R87" s="9">
        <f t="shared" si="11"/>
        <v>-36.413000000000004</v>
      </c>
      <c r="S87" s="10">
        <f t="shared" si="7"/>
        <v>102.08699999999999</v>
      </c>
      <c r="T87" s="11">
        <f t="shared" si="8"/>
        <v>0.38823529411764707</v>
      </c>
      <c r="U87" s="12">
        <f t="shared" si="9"/>
        <v>-0.26290974729241884</v>
      </c>
      <c r="V87">
        <f>COUNTIF($L$2:L87,1)</f>
        <v>33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2.75" x14ac:dyDescent="0.2">
      <c r="A88" s="3">
        <v>86</v>
      </c>
      <c r="B88" s="4">
        <v>44463</v>
      </c>
      <c r="C88" s="3" t="s">
        <v>226</v>
      </c>
      <c r="D88" s="3" t="s">
        <v>39</v>
      </c>
      <c r="E88" s="3">
        <v>1</v>
      </c>
      <c r="F88" s="3" t="s">
        <v>50</v>
      </c>
      <c r="G88" s="3" t="s">
        <v>20</v>
      </c>
      <c r="H88" s="3" t="s">
        <v>23</v>
      </c>
      <c r="I88" s="3" t="s">
        <v>21</v>
      </c>
      <c r="J88" s="5" t="s">
        <v>55</v>
      </c>
      <c r="K88" s="23"/>
      <c r="L88" s="6" t="s">
        <v>25</v>
      </c>
      <c r="M88" s="7">
        <v>1.9</v>
      </c>
      <c r="N88" s="7">
        <v>2</v>
      </c>
      <c r="O88" s="8" t="s">
        <v>26</v>
      </c>
      <c r="P88" s="7">
        <f t="shared" si="10"/>
        <v>140.5</v>
      </c>
      <c r="Q88" s="29">
        <f t="shared" si="6"/>
        <v>-2</v>
      </c>
      <c r="R88" s="9">
        <f t="shared" si="11"/>
        <v>-38.413000000000004</v>
      </c>
      <c r="S88" s="10">
        <f t="shared" si="7"/>
        <v>102.08699999999999</v>
      </c>
      <c r="T88" s="11">
        <f t="shared" si="8"/>
        <v>0.38372093023255816</v>
      </c>
      <c r="U88" s="12">
        <f t="shared" si="9"/>
        <v>-0.27340213523131679</v>
      </c>
      <c r="V88">
        <f>COUNTIF($L$2:L88,1)</f>
        <v>33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2.75" x14ac:dyDescent="0.2">
      <c r="A89" s="3">
        <v>87</v>
      </c>
      <c r="B89" s="4">
        <v>44464</v>
      </c>
      <c r="C89" s="3" t="s">
        <v>227</v>
      </c>
      <c r="D89" s="3" t="s">
        <v>39</v>
      </c>
      <c r="E89" s="3">
        <v>1</v>
      </c>
      <c r="F89" s="3" t="s">
        <v>228</v>
      </c>
      <c r="G89" s="3" t="s">
        <v>56</v>
      </c>
      <c r="H89" s="3" t="s">
        <v>23</v>
      </c>
      <c r="I89" s="3" t="s">
        <v>24</v>
      </c>
      <c r="J89" s="13" t="s">
        <v>32</v>
      </c>
      <c r="K89" s="23"/>
      <c r="L89" s="6" t="s">
        <v>22</v>
      </c>
      <c r="M89" s="7">
        <v>2.12</v>
      </c>
      <c r="N89" s="7">
        <v>1</v>
      </c>
      <c r="O89" s="8" t="s">
        <v>26</v>
      </c>
      <c r="P89" s="7">
        <f t="shared" si="10"/>
        <v>141.5</v>
      </c>
      <c r="Q89" s="28">
        <f t="shared" si="6"/>
        <v>1.1200000000000001</v>
      </c>
      <c r="R89" s="9">
        <f t="shared" si="11"/>
        <v>-37.293000000000006</v>
      </c>
      <c r="S89" s="10">
        <f t="shared" si="7"/>
        <v>104.20699999999999</v>
      </c>
      <c r="T89" s="11">
        <f t="shared" si="8"/>
        <v>0.39080459770114945</v>
      </c>
      <c r="U89" s="12">
        <f t="shared" si="9"/>
        <v>-0.26355477031802127</v>
      </c>
      <c r="V89">
        <f>COUNTIF($L$2:L89,1)</f>
        <v>34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2.75" x14ac:dyDescent="0.2">
      <c r="A90" s="3">
        <v>88</v>
      </c>
      <c r="B90" s="4">
        <v>44464</v>
      </c>
      <c r="C90" s="3" t="s">
        <v>229</v>
      </c>
      <c r="D90" s="3" t="s">
        <v>39</v>
      </c>
      <c r="E90" s="3">
        <v>1</v>
      </c>
      <c r="F90" s="3" t="s">
        <v>54</v>
      </c>
      <c r="G90" s="3" t="s">
        <v>20</v>
      </c>
      <c r="H90" s="3" t="s">
        <v>23</v>
      </c>
      <c r="I90" s="3" t="s">
        <v>24</v>
      </c>
      <c r="J90" s="13" t="s">
        <v>42</v>
      </c>
      <c r="K90" s="23"/>
      <c r="L90" s="6" t="s">
        <v>22</v>
      </c>
      <c r="M90" s="7">
        <v>1.9</v>
      </c>
      <c r="N90" s="7">
        <v>2</v>
      </c>
      <c r="O90" s="8" t="s">
        <v>26</v>
      </c>
      <c r="P90" s="7">
        <f t="shared" si="10"/>
        <v>143.5</v>
      </c>
      <c r="Q90" s="28">
        <f t="shared" si="6"/>
        <v>1.7999999999999998</v>
      </c>
      <c r="R90" s="9">
        <f t="shared" si="11"/>
        <v>-35.493000000000009</v>
      </c>
      <c r="S90" s="10">
        <f t="shared" si="7"/>
        <v>108.00699999999999</v>
      </c>
      <c r="T90" s="11">
        <f t="shared" si="8"/>
        <v>0.39772727272727271</v>
      </c>
      <c r="U90" s="12">
        <f t="shared" si="9"/>
        <v>-0.24733797909407673</v>
      </c>
      <c r="V90">
        <f>COUNTIF($L$2:L90,1)</f>
        <v>35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2.75" x14ac:dyDescent="0.2">
      <c r="A91" s="3">
        <v>89</v>
      </c>
      <c r="B91" s="4">
        <v>44464</v>
      </c>
      <c r="C91" s="3" t="s">
        <v>230</v>
      </c>
      <c r="D91" s="3" t="s">
        <v>39</v>
      </c>
      <c r="E91" s="3">
        <v>1</v>
      </c>
      <c r="F91" s="3" t="s">
        <v>231</v>
      </c>
      <c r="G91" s="3" t="s">
        <v>20</v>
      </c>
      <c r="H91" s="3" t="s">
        <v>23</v>
      </c>
      <c r="I91" s="3" t="s">
        <v>24</v>
      </c>
      <c r="J91" s="5" t="s">
        <v>27</v>
      </c>
      <c r="K91" s="23" t="s">
        <v>30</v>
      </c>
      <c r="L91" s="6" t="s">
        <v>25</v>
      </c>
      <c r="M91" s="7">
        <v>1.97</v>
      </c>
      <c r="N91" s="7">
        <v>1.5</v>
      </c>
      <c r="O91" s="8" t="s">
        <v>26</v>
      </c>
      <c r="P91" s="7">
        <f t="shared" si="10"/>
        <v>145</v>
      </c>
      <c r="Q91" s="29">
        <f t="shared" si="6"/>
        <v>-1.5</v>
      </c>
      <c r="R91" s="9">
        <f t="shared" si="11"/>
        <v>-36.993000000000009</v>
      </c>
      <c r="S91" s="10">
        <f t="shared" si="7"/>
        <v>108.00699999999999</v>
      </c>
      <c r="T91" s="11">
        <f t="shared" si="8"/>
        <v>0.39325842696629215</v>
      </c>
      <c r="U91" s="12">
        <f t="shared" si="9"/>
        <v>-0.25512413793103456</v>
      </c>
      <c r="V91">
        <f>COUNTIF($L$2:L91,1)</f>
        <v>35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2.75" x14ac:dyDescent="0.2">
      <c r="A92" s="3">
        <v>90</v>
      </c>
      <c r="B92" s="4">
        <v>44464</v>
      </c>
      <c r="C92" s="3" t="s">
        <v>232</v>
      </c>
      <c r="D92" s="3" t="s">
        <v>39</v>
      </c>
      <c r="E92" s="3">
        <v>1</v>
      </c>
      <c r="F92" s="3">
        <v>1</v>
      </c>
      <c r="G92" s="3" t="s">
        <v>56</v>
      </c>
      <c r="H92" s="3" t="s">
        <v>23</v>
      </c>
      <c r="I92" s="3" t="s">
        <v>24</v>
      </c>
      <c r="J92" s="13" t="s">
        <v>42</v>
      </c>
      <c r="K92" s="23"/>
      <c r="L92" s="6" t="s">
        <v>22</v>
      </c>
      <c r="M92" s="7">
        <v>2.1</v>
      </c>
      <c r="N92" s="7">
        <v>1.5</v>
      </c>
      <c r="O92" s="8" t="s">
        <v>26</v>
      </c>
      <c r="P92" s="7">
        <f t="shared" si="10"/>
        <v>146.5</v>
      </c>
      <c r="Q92" s="28">
        <f t="shared" si="6"/>
        <v>1.6500000000000004</v>
      </c>
      <c r="R92" s="9">
        <f t="shared" si="11"/>
        <v>-35.343000000000011</v>
      </c>
      <c r="S92" s="10">
        <f t="shared" si="7"/>
        <v>111.15699999999998</v>
      </c>
      <c r="T92" s="11">
        <f t="shared" si="8"/>
        <v>0.4</v>
      </c>
      <c r="U92" s="12">
        <f t="shared" si="9"/>
        <v>-0.24124914675767931</v>
      </c>
      <c r="V92">
        <f>COUNTIF($L$2:L92,1)</f>
        <v>36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2.75" x14ac:dyDescent="0.2">
      <c r="A93" s="3">
        <v>91</v>
      </c>
      <c r="B93" s="4">
        <v>44464</v>
      </c>
      <c r="C93" s="3" t="s">
        <v>233</v>
      </c>
      <c r="D93" s="3" t="s">
        <v>39</v>
      </c>
      <c r="E93" s="3">
        <v>1</v>
      </c>
      <c r="F93" s="3" t="s">
        <v>52</v>
      </c>
      <c r="G93" s="3" t="s">
        <v>20</v>
      </c>
      <c r="H93" s="3" t="s">
        <v>23</v>
      </c>
      <c r="I93" s="3" t="s">
        <v>24</v>
      </c>
      <c r="J93" s="5" t="s">
        <v>151</v>
      </c>
      <c r="K93" s="23" t="s">
        <v>30</v>
      </c>
      <c r="L93" s="6" t="s">
        <v>25</v>
      </c>
      <c r="M93" s="7">
        <v>2.04</v>
      </c>
      <c r="N93" s="7">
        <v>1.5</v>
      </c>
      <c r="O93" s="8" t="s">
        <v>26</v>
      </c>
      <c r="P93" s="7">
        <f t="shared" si="10"/>
        <v>148</v>
      </c>
      <c r="Q93" s="29">
        <f t="shared" si="6"/>
        <v>-1.5</v>
      </c>
      <c r="R93" s="9">
        <f t="shared" si="11"/>
        <v>-36.843000000000011</v>
      </c>
      <c r="S93" s="10">
        <f t="shared" si="7"/>
        <v>111.15699999999998</v>
      </c>
      <c r="T93" s="11">
        <f t="shared" si="8"/>
        <v>0.39560439560439559</v>
      </c>
      <c r="U93" s="12">
        <f t="shared" si="9"/>
        <v>-0.24893918918918931</v>
      </c>
      <c r="V93">
        <f>COUNTIF($L$2:L93,1)</f>
        <v>36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25.5" x14ac:dyDescent="0.2">
      <c r="A94" s="3">
        <v>92</v>
      </c>
      <c r="B94" s="4">
        <v>44464</v>
      </c>
      <c r="C94" s="3" t="s">
        <v>234</v>
      </c>
      <c r="D94" s="3" t="s">
        <v>39</v>
      </c>
      <c r="E94" s="3">
        <v>1</v>
      </c>
      <c r="F94" s="3" t="s">
        <v>49</v>
      </c>
      <c r="G94" s="3" t="s">
        <v>20</v>
      </c>
      <c r="H94" s="3" t="s">
        <v>31</v>
      </c>
      <c r="I94" s="3" t="s">
        <v>21</v>
      </c>
      <c r="J94" s="5" t="s">
        <v>41</v>
      </c>
      <c r="K94" s="23" t="s">
        <v>235</v>
      </c>
      <c r="L94" s="6" t="s">
        <v>25</v>
      </c>
      <c r="M94" s="7">
        <v>2.1</v>
      </c>
      <c r="N94" s="7">
        <v>2</v>
      </c>
      <c r="O94" s="8" t="s">
        <v>26</v>
      </c>
      <c r="P94" s="7">
        <f t="shared" si="10"/>
        <v>150</v>
      </c>
      <c r="Q94" s="29">
        <f t="shared" si="6"/>
        <v>-2</v>
      </c>
      <c r="R94" s="9">
        <f t="shared" si="11"/>
        <v>-38.843000000000011</v>
      </c>
      <c r="S94" s="10">
        <f t="shared" si="7"/>
        <v>111.15699999999998</v>
      </c>
      <c r="T94" s="11">
        <f t="shared" si="8"/>
        <v>0.39130434782608697</v>
      </c>
      <c r="U94" s="12">
        <f t="shared" si="9"/>
        <v>-0.25895333333333342</v>
      </c>
      <c r="V94">
        <f>COUNTIF($L$2:L94,1)</f>
        <v>36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2.75" x14ac:dyDescent="0.2">
      <c r="A95" s="3">
        <v>93</v>
      </c>
      <c r="B95" s="4">
        <v>44464</v>
      </c>
      <c r="C95" s="3" t="s">
        <v>236</v>
      </c>
      <c r="D95" s="3" t="s">
        <v>39</v>
      </c>
      <c r="E95" s="3">
        <v>1</v>
      </c>
      <c r="F95" s="3" t="s">
        <v>237</v>
      </c>
      <c r="G95" s="3" t="s">
        <v>20</v>
      </c>
      <c r="H95" s="3" t="s">
        <v>23</v>
      </c>
      <c r="I95" s="3" t="s">
        <v>24</v>
      </c>
      <c r="J95" s="5" t="s">
        <v>45</v>
      </c>
      <c r="K95" s="23" t="s">
        <v>115</v>
      </c>
      <c r="L95" s="6" t="s">
        <v>25</v>
      </c>
      <c r="M95" s="7">
        <v>1.98</v>
      </c>
      <c r="N95" s="7">
        <v>1</v>
      </c>
      <c r="O95" s="8" t="s">
        <v>26</v>
      </c>
      <c r="P95" s="7">
        <f t="shared" si="10"/>
        <v>151</v>
      </c>
      <c r="Q95" s="29">
        <f t="shared" si="6"/>
        <v>-1</v>
      </c>
      <c r="R95" s="9">
        <f t="shared" si="11"/>
        <v>-39.843000000000011</v>
      </c>
      <c r="S95" s="10">
        <f t="shared" si="7"/>
        <v>111.15699999999998</v>
      </c>
      <c r="T95" s="11">
        <f t="shared" si="8"/>
        <v>0.38709677419354838</v>
      </c>
      <c r="U95" s="12">
        <f t="shared" si="9"/>
        <v>-0.26386092715231801</v>
      </c>
      <c r="V95">
        <f>COUNTIF($L$2:L95,1)</f>
        <v>36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5.5" x14ac:dyDescent="0.2">
      <c r="A96" s="3">
        <v>94</v>
      </c>
      <c r="B96" s="4">
        <v>44465</v>
      </c>
      <c r="C96" s="3" t="s">
        <v>238</v>
      </c>
      <c r="D96" s="3" t="s">
        <v>39</v>
      </c>
      <c r="E96" s="3">
        <v>2</v>
      </c>
      <c r="F96" s="3" t="s">
        <v>239</v>
      </c>
      <c r="G96" s="3" t="s">
        <v>56</v>
      </c>
      <c r="H96" s="3" t="s">
        <v>31</v>
      </c>
      <c r="I96" s="3" t="s">
        <v>24</v>
      </c>
      <c r="J96" s="5" t="s">
        <v>240</v>
      </c>
      <c r="K96" s="23"/>
      <c r="L96" s="6" t="s">
        <v>25</v>
      </c>
      <c r="M96" s="7">
        <v>1.96</v>
      </c>
      <c r="N96" s="7">
        <v>2</v>
      </c>
      <c r="O96" s="8" t="s">
        <v>26</v>
      </c>
      <c r="P96" s="7">
        <f t="shared" si="10"/>
        <v>153</v>
      </c>
      <c r="Q96" s="29">
        <f t="shared" si="6"/>
        <v>-2</v>
      </c>
      <c r="R96" s="9">
        <f t="shared" si="11"/>
        <v>-41.843000000000011</v>
      </c>
      <c r="S96" s="10">
        <f t="shared" si="7"/>
        <v>111.15699999999998</v>
      </c>
      <c r="T96" s="11">
        <f t="shared" si="8"/>
        <v>0.38297872340425532</v>
      </c>
      <c r="U96" s="12">
        <f t="shared" si="9"/>
        <v>-0.27348366013071906</v>
      </c>
      <c r="V96">
        <f>COUNTIF($L$2:L96,1)</f>
        <v>36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5.5" x14ac:dyDescent="0.2">
      <c r="A97" s="3">
        <v>95</v>
      </c>
      <c r="B97" s="4">
        <v>44465</v>
      </c>
      <c r="C97" s="3" t="s">
        <v>241</v>
      </c>
      <c r="D97" s="3" t="s">
        <v>39</v>
      </c>
      <c r="E97" s="3">
        <v>2</v>
      </c>
      <c r="F97" s="3" t="s">
        <v>120</v>
      </c>
      <c r="G97" s="3" t="s">
        <v>56</v>
      </c>
      <c r="H97" s="3" t="s">
        <v>23</v>
      </c>
      <c r="I97" s="3" t="s">
        <v>24</v>
      </c>
      <c r="J97" s="13" t="s">
        <v>242</v>
      </c>
      <c r="K97" s="23" t="s">
        <v>30</v>
      </c>
      <c r="L97" s="6" t="s">
        <v>25</v>
      </c>
      <c r="M97" s="7">
        <v>2.81</v>
      </c>
      <c r="N97" s="7">
        <v>1</v>
      </c>
      <c r="O97" s="8" t="s">
        <v>26</v>
      </c>
      <c r="P97" s="7">
        <f t="shared" si="10"/>
        <v>154</v>
      </c>
      <c r="Q97" s="29">
        <f t="shared" si="6"/>
        <v>-1</v>
      </c>
      <c r="R97" s="9">
        <f t="shared" si="11"/>
        <v>-42.843000000000011</v>
      </c>
      <c r="S97" s="10">
        <f t="shared" si="7"/>
        <v>111.15699999999998</v>
      </c>
      <c r="T97" s="11">
        <f t="shared" si="8"/>
        <v>0.37894736842105264</v>
      </c>
      <c r="U97" s="12">
        <f t="shared" si="9"/>
        <v>-0.27820129870129884</v>
      </c>
      <c r="V97">
        <f>COUNTIF($L$2:L97,1)</f>
        <v>36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25.5" x14ac:dyDescent="0.2">
      <c r="A98" s="3">
        <v>96</v>
      </c>
      <c r="B98" s="4">
        <v>44465</v>
      </c>
      <c r="C98" s="3" t="s">
        <v>243</v>
      </c>
      <c r="D98" s="3" t="s">
        <v>39</v>
      </c>
      <c r="E98" s="3">
        <v>2</v>
      </c>
      <c r="F98" s="3" t="s">
        <v>244</v>
      </c>
      <c r="G98" s="3" t="s">
        <v>20</v>
      </c>
      <c r="H98" s="3" t="s">
        <v>23</v>
      </c>
      <c r="I98" s="3" t="s">
        <v>24</v>
      </c>
      <c r="J98" s="13" t="s">
        <v>245</v>
      </c>
      <c r="K98" s="23"/>
      <c r="L98" s="6" t="s">
        <v>25</v>
      </c>
      <c r="M98" s="7">
        <v>2.31</v>
      </c>
      <c r="N98" s="7">
        <v>1</v>
      </c>
      <c r="O98" s="8" t="s">
        <v>26</v>
      </c>
      <c r="P98" s="7">
        <f t="shared" si="10"/>
        <v>155</v>
      </c>
      <c r="Q98" s="29">
        <f t="shared" si="6"/>
        <v>-1</v>
      </c>
      <c r="R98" s="9">
        <f t="shared" si="11"/>
        <v>-43.843000000000011</v>
      </c>
      <c r="S98" s="10">
        <f t="shared" si="7"/>
        <v>111.15699999999998</v>
      </c>
      <c r="T98" s="11">
        <f t="shared" si="8"/>
        <v>0.375</v>
      </c>
      <c r="U98" s="12">
        <f t="shared" si="9"/>
        <v>-0.28285806451612916</v>
      </c>
      <c r="V98">
        <f>COUNTIF($L$2:L98,1)</f>
        <v>36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2.75" x14ac:dyDescent="0.2">
      <c r="A99" s="3">
        <v>97</v>
      </c>
      <c r="B99" s="4">
        <v>44465</v>
      </c>
      <c r="C99" s="3" t="s">
        <v>246</v>
      </c>
      <c r="D99" s="3" t="s">
        <v>39</v>
      </c>
      <c r="E99" s="3">
        <v>1</v>
      </c>
      <c r="F99" s="3" t="s">
        <v>237</v>
      </c>
      <c r="G99" s="3" t="s">
        <v>20</v>
      </c>
      <c r="H99" s="3" t="s">
        <v>23</v>
      </c>
      <c r="I99" s="3" t="s">
        <v>24</v>
      </c>
      <c r="J99" s="13" t="s">
        <v>247</v>
      </c>
      <c r="K99" s="23"/>
      <c r="L99" s="6" t="s">
        <v>22</v>
      </c>
      <c r="M99" s="7">
        <v>1.75</v>
      </c>
      <c r="N99" s="7">
        <v>2</v>
      </c>
      <c r="O99" s="8" t="s">
        <v>26</v>
      </c>
      <c r="P99" s="7">
        <f t="shared" si="10"/>
        <v>157</v>
      </c>
      <c r="Q99" s="28">
        <f t="shared" si="6"/>
        <v>1.5</v>
      </c>
      <c r="R99" s="9">
        <f t="shared" si="11"/>
        <v>-42.343000000000011</v>
      </c>
      <c r="S99" s="10">
        <f t="shared" si="7"/>
        <v>114.65699999999998</v>
      </c>
      <c r="T99" s="11">
        <f t="shared" si="8"/>
        <v>0.38144329896907214</v>
      </c>
      <c r="U99" s="12">
        <f t="shared" si="9"/>
        <v>-0.26970063694267526</v>
      </c>
      <c r="V99">
        <f>COUNTIF($L$2:L99,1)</f>
        <v>37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25.5" x14ac:dyDescent="0.2">
      <c r="A100" s="3">
        <v>98</v>
      </c>
      <c r="B100" s="4">
        <v>44465</v>
      </c>
      <c r="C100" s="3" t="s">
        <v>248</v>
      </c>
      <c r="D100" s="3" t="s">
        <v>39</v>
      </c>
      <c r="E100" s="3">
        <v>2</v>
      </c>
      <c r="F100" s="3" t="s">
        <v>239</v>
      </c>
      <c r="G100" s="3" t="s">
        <v>20</v>
      </c>
      <c r="H100" s="3" t="s">
        <v>23</v>
      </c>
      <c r="I100" s="3" t="s">
        <v>24</v>
      </c>
      <c r="J100" s="13" t="s">
        <v>249</v>
      </c>
      <c r="K100" s="23" t="s">
        <v>250</v>
      </c>
      <c r="L100" s="6" t="s">
        <v>25</v>
      </c>
      <c r="M100" s="7">
        <v>2.2400000000000002</v>
      </c>
      <c r="N100" s="7">
        <v>1.5</v>
      </c>
      <c r="O100" s="8" t="s">
        <v>26</v>
      </c>
      <c r="P100" s="7">
        <f t="shared" si="10"/>
        <v>158.5</v>
      </c>
      <c r="Q100" s="29">
        <f t="shared" si="6"/>
        <v>-1.5</v>
      </c>
      <c r="R100" s="9">
        <f t="shared" si="11"/>
        <v>-43.843000000000011</v>
      </c>
      <c r="S100" s="10">
        <f t="shared" si="7"/>
        <v>114.65699999999998</v>
      </c>
      <c r="T100" s="11">
        <f t="shared" si="8"/>
        <v>0.37755102040816324</v>
      </c>
      <c r="U100" s="12">
        <f t="shared" si="9"/>
        <v>-0.27661198738170356</v>
      </c>
      <c r="V100">
        <f>COUNTIF($L$2:L100,1)</f>
        <v>37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2.75" x14ac:dyDescent="0.2">
      <c r="A101" s="3">
        <v>99</v>
      </c>
      <c r="B101" s="4">
        <v>44465</v>
      </c>
      <c r="C101" s="3" t="s">
        <v>251</v>
      </c>
      <c r="D101" s="3" t="s">
        <v>39</v>
      </c>
      <c r="E101" s="3">
        <v>1</v>
      </c>
      <c r="F101" s="3" t="s">
        <v>50</v>
      </c>
      <c r="G101" s="3" t="s">
        <v>20</v>
      </c>
      <c r="H101" s="3" t="s">
        <v>23</v>
      </c>
      <c r="I101" s="3" t="s">
        <v>24</v>
      </c>
      <c r="J101" s="13" t="s">
        <v>252</v>
      </c>
      <c r="K101" s="23"/>
      <c r="L101" s="6" t="s">
        <v>22</v>
      </c>
      <c r="M101" s="7">
        <v>2</v>
      </c>
      <c r="N101" s="7">
        <v>1.5</v>
      </c>
      <c r="O101" s="8" t="s">
        <v>26</v>
      </c>
      <c r="P101" s="7">
        <f t="shared" si="10"/>
        <v>160</v>
      </c>
      <c r="Q101" s="28">
        <f t="shared" si="6"/>
        <v>1.5</v>
      </c>
      <c r="R101" s="9">
        <f t="shared" si="11"/>
        <v>-42.343000000000011</v>
      </c>
      <c r="S101" s="10">
        <f t="shared" si="7"/>
        <v>117.65699999999998</v>
      </c>
      <c r="T101" s="11">
        <f t="shared" si="8"/>
        <v>0.38383838383838381</v>
      </c>
      <c r="U101" s="12">
        <f t="shared" si="9"/>
        <v>-0.26464375000000012</v>
      </c>
      <c r="V101">
        <f>COUNTIF($L$2:L101,1)</f>
        <v>38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2.75" x14ac:dyDescent="0.2">
      <c r="A102" s="3">
        <v>100</v>
      </c>
      <c r="B102" s="4">
        <v>44465</v>
      </c>
      <c r="C102" s="3" t="s">
        <v>253</v>
      </c>
      <c r="D102" s="3" t="s">
        <v>39</v>
      </c>
      <c r="E102" s="3">
        <v>1</v>
      </c>
      <c r="F102" s="3">
        <v>2</v>
      </c>
      <c r="G102" s="3" t="s">
        <v>20</v>
      </c>
      <c r="H102" s="3" t="s">
        <v>23</v>
      </c>
      <c r="I102" s="3" t="s">
        <v>24</v>
      </c>
      <c r="J102" s="13" t="s">
        <v>32</v>
      </c>
      <c r="K102" s="23"/>
      <c r="L102" s="6" t="s">
        <v>22</v>
      </c>
      <c r="M102" s="7">
        <v>2</v>
      </c>
      <c r="N102" s="7">
        <v>1</v>
      </c>
      <c r="O102" s="8" t="s">
        <v>26</v>
      </c>
      <c r="P102" s="7">
        <f t="shared" si="10"/>
        <v>161</v>
      </c>
      <c r="Q102" s="28">
        <f t="shared" si="6"/>
        <v>1</v>
      </c>
      <c r="R102" s="9">
        <f t="shared" si="11"/>
        <v>-41.343000000000011</v>
      </c>
      <c r="S102" s="10">
        <f t="shared" si="7"/>
        <v>119.65699999999998</v>
      </c>
      <c r="T102" s="11">
        <f t="shared" si="8"/>
        <v>0.39</v>
      </c>
      <c r="U102" s="12">
        <f t="shared" si="9"/>
        <v>-0.25678881987577651</v>
      </c>
      <c r="V102">
        <f>COUNTIF($L$2:L102,1)</f>
        <v>39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25.5" x14ac:dyDescent="0.2">
      <c r="A103" s="3">
        <v>101</v>
      </c>
      <c r="B103" s="4">
        <v>44465</v>
      </c>
      <c r="C103" s="3" t="s">
        <v>254</v>
      </c>
      <c r="D103" s="3" t="s">
        <v>146</v>
      </c>
      <c r="E103" s="3">
        <v>2</v>
      </c>
      <c r="F103" s="3" t="s">
        <v>255</v>
      </c>
      <c r="G103" s="3" t="s">
        <v>20</v>
      </c>
      <c r="H103" s="3" t="s">
        <v>23</v>
      </c>
      <c r="I103" s="3" t="s">
        <v>24</v>
      </c>
      <c r="J103" s="13" t="s">
        <v>256</v>
      </c>
      <c r="K103" s="23" t="s">
        <v>257</v>
      </c>
      <c r="L103" s="6" t="s">
        <v>25</v>
      </c>
      <c r="M103" s="7">
        <v>2.59</v>
      </c>
      <c r="N103" s="7">
        <v>1</v>
      </c>
      <c r="O103" s="8" t="s">
        <v>26</v>
      </c>
      <c r="P103" s="7">
        <f t="shared" si="10"/>
        <v>162</v>
      </c>
      <c r="Q103" s="29">
        <f t="shared" si="6"/>
        <v>-1</v>
      </c>
      <c r="R103" s="30">
        <f t="shared" si="11"/>
        <v>-42.343000000000011</v>
      </c>
      <c r="S103" s="31">
        <f t="shared" si="7"/>
        <v>119.65699999999998</v>
      </c>
      <c r="T103" s="32">
        <f t="shared" si="8"/>
        <v>0.38613861386138615</v>
      </c>
      <c r="U103" s="12">
        <f t="shared" si="9"/>
        <v>-0.26137654320987663</v>
      </c>
      <c r="V103">
        <f>COUNTIF($L$2:L103,1)</f>
        <v>39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25.5" x14ac:dyDescent="0.2">
      <c r="A104" s="3">
        <v>102</v>
      </c>
      <c r="B104" s="4">
        <v>44467</v>
      </c>
      <c r="C104" s="3" t="s">
        <v>258</v>
      </c>
      <c r="D104" s="3" t="s">
        <v>43</v>
      </c>
      <c r="E104" s="3">
        <v>2</v>
      </c>
      <c r="F104" s="3" t="s">
        <v>127</v>
      </c>
      <c r="G104" s="3" t="s">
        <v>20</v>
      </c>
      <c r="H104" s="3" t="s">
        <v>23</v>
      </c>
      <c r="I104" s="3" t="s">
        <v>24</v>
      </c>
      <c r="J104" s="5" t="s">
        <v>259</v>
      </c>
      <c r="K104" s="23" t="s">
        <v>257</v>
      </c>
      <c r="L104" s="6" t="s">
        <v>25</v>
      </c>
      <c r="M104" s="7">
        <v>2.15</v>
      </c>
      <c r="N104" s="7">
        <v>2</v>
      </c>
      <c r="O104" s="8" t="s">
        <v>26</v>
      </c>
      <c r="P104" s="7">
        <f t="shared" si="10"/>
        <v>164</v>
      </c>
      <c r="Q104" s="28">
        <f t="shared" si="6"/>
        <v>-2</v>
      </c>
      <c r="R104" s="30">
        <f t="shared" si="11"/>
        <v>-44.343000000000011</v>
      </c>
      <c r="S104" s="31">
        <f t="shared" si="7"/>
        <v>119.65699999999998</v>
      </c>
      <c r="T104" s="41">
        <f t="shared" si="8"/>
        <v>0.38235294117647056</v>
      </c>
      <c r="U104" s="12">
        <f t="shared" si="9"/>
        <v>-0.27038414634146352</v>
      </c>
      <c r="V104">
        <f>COUNTIF($L$2:L104,1)</f>
        <v>39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</sheetData>
  <sheetProtection selectLockedCells="1" selectUnlockedCells="1"/>
  <autoFilter ref="A1:IK29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2021-10-15T08:29:16Z</dcterms:modified>
</cp:coreProperties>
</file>